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8895" activeTab="2"/>
  </bookViews>
  <sheets>
    <sheet name="説明" sheetId="1" r:id="rId1"/>
    <sheet name="総コレステロールテストシート" sheetId="2" r:id="rId2"/>
    <sheet name="LDLテストシート" sheetId="3" r:id="rId3"/>
    <sheet name="うつ病テストシート" sheetId="4" r:id="rId4"/>
    <sheet name="総合評価" sheetId="5" r:id="rId5"/>
  </sheets>
  <definedNames>
    <definedName name="_xlnm.Print_Area" localSheetId="2">'LDLテストシート'!$A$1:$X$49</definedName>
    <definedName name="_xlnm.Print_Area" localSheetId="3">'うつ病テストシート'!$A$1:$Y$56</definedName>
    <definedName name="_xlnm.Print_Area" localSheetId="0">'説明'!$A$1:$I$47</definedName>
    <definedName name="_xlnm.Print_Area" localSheetId="1">'総コレステロールテストシート'!$A$1:$X$49</definedName>
    <definedName name="_xlnm.Print_Area" localSheetId="4">'総合評価'!$A$1:$O$22</definedName>
  </definedNames>
  <calcPr fullCalcOnLoad="1"/>
</workbook>
</file>

<file path=xl/sharedStrings.xml><?xml version="1.0" encoding="utf-8"?>
<sst xmlns="http://schemas.openxmlformats.org/spreadsheetml/2006/main" count="180" uniqueCount="130">
  <si>
    <t>あなたの健診データを入力してください</t>
  </si>
  <si>
    <t>年齢</t>
  </si>
  <si>
    <t>(yr)</t>
  </si>
  <si>
    <t>収縮期血圧</t>
  </si>
  <si>
    <t>(mmHg)</t>
  </si>
  <si>
    <t>糖尿病</t>
  </si>
  <si>
    <t>(指摘された=1,指摘されていない=0)</t>
  </si>
  <si>
    <t>総コレステロール</t>
  </si>
  <si>
    <t>(mg/dl)</t>
  </si>
  <si>
    <t>喫煙</t>
  </si>
  <si>
    <t>(喫煙している=1,喫煙していない=0)</t>
  </si>
  <si>
    <t>仕事のストレス</t>
  </si>
  <si>
    <t>(Relax=0,Active=1,Passive=2,Strain=3)</t>
  </si>
  <si>
    <t>あなたの今後10年の脳卒中発症確率</t>
  </si>
  <si>
    <t>あなたの今後10年の心筋梗塞発症確率</t>
  </si>
  <si>
    <t>仕事の要求度</t>
  </si>
  <si>
    <t>一生懸命働かなければならない</t>
  </si>
  <si>
    <t>非常にたくさんの仕事をしなければならない</t>
  </si>
  <si>
    <t>時間内に仕事が処理しきれない</t>
  </si>
  <si>
    <t>仕事のコントロール</t>
  </si>
  <si>
    <t>自分のペースで仕事ができる</t>
  </si>
  <si>
    <t>Relax</t>
  </si>
  <si>
    <t>Active</t>
  </si>
  <si>
    <t>Passive</t>
  </si>
  <si>
    <t>Strain</t>
  </si>
  <si>
    <t>(mmHg)</t>
  </si>
  <si>
    <t>そうだ</t>
  </si>
  <si>
    <t>ちがう</t>
  </si>
  <si>
    <t>そうだ</t>
  </si>
  <si>
    <t>ちがう</t>
  </si>
  <si>
    <t>そうだ</t>
  </si>
  <si>
    <t>ちがう</t>
  </si>
  <si>
    <t>まあ
そうだ</t>
  </si>
  <si>
    <t>やや
ちがう</t>
  </si>
  <si>
    <t>自分で仕事の順番・やり方を
決めることができる</t>
  </si>
  <si>
    <t>職場の仕事の方針に
自分の意見を反映できる</t>
  </si>
  <si>
    <t>仕事のストレス度</t>
  </si>
  <si>
    <t>このチャートは、あなたの健診データと仕事のストレスから、将来の循環器疾患の発症率を</t>
  </si>
  <si>
    <t>推定し、その予防に資する材料とするものです。</t>
  </si>
  <si>
    <t>合計点</t>
  </si>
  <si>
    <t>以下の仕事の要求度と仕事のコントロールの質問に答えてください</t>
  </si>
  <si>
    <t>4択のうち該当する答えをクリックしてください。全ての質問に答えると</t>
  </si>
  <si>
    <t>合計点と仕事のストレス度が表示されます。</t>
  </si>
  <si>
    <t>(yr)</t>
  </si>
  <si>
    <t>(mg/dl)</t>
  </si>
  <si>
    <t>まあ
そうだ</t>
  </si>
  <si>
    <t>やや
ちがう</t>
  </si>
  <si>
    <t>まあ
そうだ</t>
  </si>
  <si>
    <t>やや
ちがう</t>
  </si>
  <si>
    <t>Relax</t>
  </si>
  <si>
    <t>Active</t>
  </si>
  <si>
    <t>Passive</t>
  </si>
  <si>
    <t>Strain</t>
  </si>
  <si>
    <t>LDLコレステロール</t>
  </si>
  <si>
    <t>上司の支援</t>
  </si>
  <si>
    <t>同僚の支援</t>
  </si>
  <si>
    <t>上司は、どのくらい気軽に話ができますか？</t>
  </si>
  <si>
    <t>あなたが困った時、上司はどのくらい頼りになりますか？</t>
  </si>
  <si>
    <t>あなたの個人的な問題を相談したら、上司はどのくらいきいてくれますか？</t>
  </si>
  <si>
    <t>同僚は、どのくらい気軽に話ができますか？</t>
  </si>
  <si>
    <t>あなたが困った時、同僚はどのくらい頼りになりますか？</t>
  </si>
  <si>
    <t>あなたの個人的な問題を相談したら、同僚はどのくらいきいてくれますか？</t>
  </si>
  <si>
    <t>婚姻</t>
  </si>
  <si>
    <t>ゆううつな気分はどれくらいの頻度でありましたか？</t>
  </si>
  <si>
    <t>１～２日</t>
  </si>
  <si>
    <t>３日以上</t>
  </si>
  <si>
    <t>１日未満</t>
  </si>
  <si>
    <t>この１週間のうち…</t>
  </si>
  <si>
    <t>朝、いつになく疲れていたことは、どれくらいの頻度でありましたか？</t>
  </si>
  <si>
    <t>一日が終わった時、精神的にも肉体的にも完全にへとへとだったことは、どれくらいの頻度でありましたか？</t>
  </si>
  <si>
    <t>過去１年以内の異動または仕事の変化</t>
  </si>
  <si>
    <t>過去１年以内の仕事外の出来事</t>
  </si>
  <si>
    <t>(なし=0,  あり=1)</t>
  </si>
  <si>
    <t>この１ヶ月の超過勤務時間</t>
  </si>
  <si>
    <t>仕事の要求度（点数）</t>
  </si>
  <si>
    <t>仕事のコントロール（点数）</t>
  </si>
  <si>
    <t>あなたの１年以内のうつ病の発症予測確率は</t>
  </si>
  <si>
    <t>倍</t>
  </si>
  <si>
    <t>％</t>
  </si>
  <si>
    <t>仕事のストレス（100を平均健康リスクとして）</t>
  </si>
  <si>
    <t>↑同僚の支援</t>
  </si>
  <si>
    <t>上司の支援→</t>
  </si>
  <si>
    <t>良好な職場の支援</t>
  </si>
  <si>
    <t>同僚の支援が低め</t>
  </si>
  <si>
    <t>上司の支援が低め</t>
  </si>
  <si>
    <t>職場の支援が低め</t>
  </si>
  <si>
    <t>抑うつと疲労   該当する答えをクリックしてください。</t>
  </si>
  <si>
    <t>平均的な人にくらべ</t>
  </si>
  <si>
    <t>１年間におよそ</t>
  </si>
  <si>
    <t>このチャートは、あなたの体調と仕事のストレスから、将来のうつ病の発症率を</t>
  </si>
  <si>
    <t>あなたのデータを入力してください</t>
  </si>
  <si>
    <t>非常に</t>
  </si>
  <si>
    <t>かなり</t>
  </si>
  <si>
    <t>多少</t>
  </si>
  <si>
    <t>全くない</t>
  </si>
  <si>
    <t>(結婚している=0,独身または離死別=1)</t>
  </si>
  <si>
    <t>4択のうち該当する答えをクリックしてください。職場の支援度が表示されます。</t>
  </si>
  <si>
    <t>過重労働による健康障害リスクの総合評価</t>
  </si>
  <si>
    <t>過重労働リスクマトリックス</t>
  </si>
  <si>
    <t>100時間以上</t>
  </si>
  <si>
    <t>45時間未満</t>
  </si>
  <si>
    <t>2.5%未満</t>
  </si>
  <si>
    <t>5.0%以上</t>
  </si>
  <si>
    <t>（45時間未満=0, 45-79時間=1, 80時間以上=2, 100時間以上=3)</t>
  </si>
  <si>
    <t>2.5-5.0%</t>
  </si>
  <si>
    <t>％</t>
  </si>
  <si>
    <t>今後１年間のうつ病の発症危険度</t>
  </si>
  <si>
    <r>
      <t xml:space="preserve">45時間以上
</t>
    </r>
    <r>
      <rPr>
        <sz val="11"/>
        <rFont val="ＭＳ Ｐゴシック"/>
        <family val="3"/>
      </rPr>
      <t>80時間未満</t>
    </r>
  </si>
  <si>
    <r>
      <t xml:space="preserve">80時間以上
</t>
    </r>
    <r>
      <rPr>
        <sz val="11"/>
        <rFont val="ＭＳ Ｐゴシック"/>
        <family val="3"/>
      </rPr>
      <t>100時間未満</t>
    </r>
  </si>
  <si>
    <t>循環器疾患の10年以内発症リスク
または、うつ病の１年以内発症リスク</t>
  </si>
  <si>
    <t>○　脳卒中
△　虚血性心疾患
□　うつ病</t>
  </si>
  <si>
    <t>注）総合評価を行う前に、総コレステロール（またはＬＤＬ）およびうつ病テストシートを記入しておいてください。</t>
  </si>
  <si>
    <t>今後10年間の脳卒中の発症危険度</t>
  </si>
  <si>
    <t>今後10年間の心筋梗塞の発症危険度</t>
  </si>
  <si>
    <t>不規則な勤務、拘束時間の長い勤務、出張の多い業務、
交代制勤務・深夜勤務、作業環境、精神的緊張を伴う業務</t>
  </si>
  <si>
    <t>.</t>
  </si>
  <si>
    <t>業務の過重性
（月超過勤務時間※）</t>
  </si>
  <si>
    <t>※労働時間からみた業務の過重性です。</t>
  </si>
  <si>
    <t>これ以外にも以下のような要因がある場合には業務の過重性をより高く評価してください。</t>
  </si>
  <si>
    <t>過重労働リスクマトリックスは，過重労働対策の面接基準を構成する時間外・休日労働時間による業務の過重性の程度と，「危険度推定チャート」によって健康診断結果およびストレス調査結果から予測した健康障害発症リスクの組み合わせで構成されます。過重労働と労働者の健康障害要因の集積の状況に基づき，中等度以上リスク群（黄枠），高度リスク群（赤枠）を判断する目安を示します。業務の過重性の過多に応じて指導の内容を強化するなどの参考にしてください。</t>
  </si>
  <si>
    <t>過重労働等ストレス健康リスク予知チャートモニター調査事務局</t>
  </si>
  <si>
    <t>責任者　川上憲人</t>
  </si>
  <si>
    <t>kawakami@m.u-tokyo.ac.jp</t>
  </si>
  <si>
    <t>担当者　土屋政雄</t>
  </si>
  <si>
    <t>wmhj@m.u-tokyo.ac.jp</t>
  </si>
  <si>
    <t>〒133-0033 東京都文京区本郷７－３－１</t>
  </si>
  <si>
    <t>東京大学大学院医学系研究科　精神保健学分野</t>
  </si>
  <si>
    <t>TEL 03-5841-3521</t>
  </si>
  <si>
    <t>FAX 03-5841-3392</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</si>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</sst>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 numFmtId="181" formatCode="[$€-2]\ #,##0.00_);[Red]\([$€-2]\ #,##0.00\)"/>
  </numFmts>
  <fonts count="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sz val="11"/>
      <color indexed="9"/>
      <name val="ＭＳ Ｐゴシック"/>
      <family val="3"/>
    </font>
    <font>
      <sz val="11"/>
      <color indexed="10"/>
      <name val="ＭＳ Ｐゴシック"/>
      <family val="3"/>
    </font>
    <font>
      <sz val="12"/>
      <name val="ＭＳ Ｐゴシック"/>
      <family val="3"/>
    </font>
  </fonts>
  <fills count="12">
    <fill>
      <patternFill/>
    </fill>
    <fill>
      <patternFill patternType="gray125"/>
    </fill>
    <fill>
      <patternFill patternType="solid">
        <fgColor indexed="11"/>
        <bgColor indexed="64"/>
      </patternFill>
    </fill>
    <fill>
      <patternFill patternType="solid">
        <fgColor indexed="41"/>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indexed="46"/>
        <bgColor indexed="64"/>
      </patternFill>
    </fill>
    <fill>
      <patternFill patternType="solid">
        <fgColor indexed="13"/>
        <bgColor indexed="64"/>
      </patternFill>
    </fill>
    <fill>
      <patternFill patternType="solid">
        <fgColor indexed="51"/>
        <bgColor indexed="64"/>
      </patternFill>
    </fill>
    <fill>
      <patternFill patternType="solid">
        <fgColor indexed="42"/>
        <bgColor indexed="64"/>
      </patternFill>
    </fill>
    <fill>
      <patternFill patternType="solid">
        <fgColor indexed="40"/>
        <bgColor indexed="64"/>
      </patternFill>
    </fill>
  </fills>
  <borders count="23">
    <border>
      <left/>
      <right/>
      <top/>
      <bottom/>
      <diagonal/>
    </border>
    <border>
      <left style="medium">
        <color indexed="12"/>
      </left>
      <right style="medium">
        <color indexed="12"/>
      </right>
      <top style="medium">
        <color indexed="12"/>
      </top>
      <bottom style="medium">
        <color indexed="12"/>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12"/>
      </left>
      <right style="medium">
        <color indexed="12"/>
      </right>
      <top style="medium">
        <color indexed="12"/>
      </top>
      <bottom>
        <color indexed="63"/>
      </bottom>
    </border>
    <border>
      <left style="medium">
        <color indexed="10"/>
      </left>
      <right style="medium">
        <color indexed="10"/>
      </right>
      <top style="medium">
        <color indexed="10"/>
      </top>
      <bottom style="medium">
        <color indexed="10"/>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92">
    <xf numFmtId="0" fontId="0" fillId="0" borderId="0" xfId="0" applyAlignment="1">
      <alignment/>
    </xf>
    <xf numFmtId="0" fontId="0" fillId="0" borderId="1" xfId="0" applyBorder="1" applyAlignment="1" applyProtection="1">
      <alignment/>
      <protection locked="0"/>
    </xf>
    <xf numFmtId="0" fontId="0" fillId="0" borderId="2" xfId="0" applyBorder="1" applyAlignment="1">
      <alignment/>
    </xf>
    <xf numFmtId="0" fontId="0" fillId="0" borderId="0" xfId="0" applyAlignment="1" applyProtection="1">
      <alignment/>
      <protection locked="0"/>
    </xf>
    <xf numFmtId="0" fontId="0" fillId="0" borderId="0" xfId="0" applyAlignment="1">
      <alignment horizontal="center"/>
    </xf>
    <xf numFmtId="0" fontId="0" fillId="2" borderId="0" xfId="0" applyFill="1" applyAlignment="1">
      <alignment/>
    </xf>
    <xf numFmtId="0" fontId="0" fillId="3" borderId="0" xfId="0" applyFill="1" applyAlignment="1">
      <alignment/>
    </xf>
    <xf numFmtId="0" fontId="0" fillId="4" borderId="0" xfId="0" applyFill="1" applyAlignment="1">
      <alignment/>
    </xf>
    <xf numFmtId="0" fontId="0" fillId="5" borderId="0" xfId="0" applyFill="1" applyAlignment="1">
      <alignment/>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left"/>
    </xf>
    <xf numFmtId="0" fontId="0" fillId="0" borderId="0" xfId="0" applyBorder="1" applyAlignment="1">
      <alignment horizont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xf>
    <xf numFmtId="0" fontId="0" fillId="0" borderId="0" xfId="0" applyBorder="1" applyAlignment="1">
      <alignment horizontal="left"/>
    </xf>
    <xf numFmtId="0" fontId="0" fillId="0" borderId="11" xfId="0" applyBorder="1" applyAlignment="1" applyProtection="1">
      <alignment/>
      <protection locked="0"/>
    </xf>
    <xf numFmtId="0" fontId="0" fillId="0" borderId="0" xfId="0" applyBorder="1" applyAlignment="1" applyProtection="1">
      <alignment/>
      <protection locked="0"/>
    </xf>
    <xf numFmtId="0" fontId="0" fillId="6" borderId="0" xfId="0" applyFill="1" applyAlignment="1">
      <alignment/>
    </xf>
    <xf numFmtId="0" fontId="0" fillId="7" borderId="0" xfId="0" applyFill="1" applyAlignment="1">
      <alignment/>
    </xf>
    <xf numFmtId="0" fontId="0" fillId="8" borderId="0" xfId="0" applyFill="1" applyAlignment="1">
      <alignment/>
    </xf>
    <xf numFmtId="0" fontId="6" fillId="0" borderId="0" xfId="0" applyFont="1" applyAlignment="1">
      <alignment/>
    </xf>
    <xf numFmtId="177" fontId="0" fillId="0" borderId="12" xfId="0" applyNumberFormat="1" applyBorder="1" applyAlignment="1" applyProtection="1">
      <alignment/>
      <protection/>
    </xf>
    <xf numFmtId="0" fontId="0" fillId="0" borderId="2" xfId="0" applyBorder="1" applyAlignment="1" applyProtection="1">
      <alignment/>
      <protection/>
    </xf>
    <xf numFmtId="176" fontId="0" fillId="0" borderId="12" xfId="0" applyNumberFormat="1" applyBorder="1" applyAlignment="1">
      <alignment/>
    </xf>
    <xf numFmtId="176" fontId="0" fillId="0" borderId="13" xfId="0" applyNumberFormat="1" applyBorder="1" applyAlignment="1" applyProtection="1">
      <alignment/>
      <protection hidden="1"/>
    </xf>
    <xf numFmtId="0" fontId="0" fillId="0" borderId="12" xfId="0" applyBorder="1" applyAlignment="1" applyProtection="1">
      <alignment/>
      <protection/>
    </xf>
    <xf numFmtId="0" fontId="5" fillId="0" borderId="0" xfId="0" applyFont="1" applyBorder="1" applyAlignment="1" applyProtection="1">
      <alignment/>
      <protection hidden="1"/>
    </xf>
    <xf numFmtId="0" fontId="0" fillId="0" borderId="0" xfId="0" applyFont="1" applyAlignment="1">
      <alignment horizontal="left"/>
    </xf>
    <xf numFmtId="0" fontId="0" fillId="0" borderId="0" xfId="0" applyFont="1" applyAlignment="1">
      <alignment/>
    </xf>
    <xf numFmtId="0" fontId="0" fillId="0" borderId="0" xfId="0" applyFont="1" applyAlignment="1">
      <alignment/>
    </xf>
    <xf numFmtId="0" fontId="6" fillId="0" borderId="0" xfId="0" applyFont="1" applyAlignment="1">
      <alignment/>
    </xf>
    <xf numFmtId="0" fontId="7" fillId="0" borderId="0" xfId="0" applyFont="1" applyAlignment="1">
      <alignment/>
    </xf>
    <xf numFmtId="0" fontId="0" fillId="0" borderId="0" xfId="0" applyFont="1" applyFill="1" applyAlignment="1">
      <alignment/>
    </xf>
    <xf numFmtId="0" fontId="0" fillId="0" borderId="12" xfId="0" applyFont="1" applyBorder="1" applyAlignment="1">
      <alignment/>
    </xf>
    <xf numFmtId="0" fontId="0" fillId="0" borderId="2" xfId="0" applyFont="1" applyBorder="1" applyAlignment="1">
      <alignment horizontal="center" vertical="center"/>
    </xf>
    <xf numFmtId="0" fontId="5" fillId="0" borderId="0" xfId="0" applyFont="1" applyAlignment="1" applyProtection="1">
      <alignment/>
      <protection hidden="1"/>
    </xf>
    <xf numFmtId="0" fontId="0" fillId="0" borderId="0" xfId="0" applyFont="1" applyFill="1" applyBorder="1" applyAlignment="1">
      <alignment/>
    </xf>
    <xf numFmtId="0" fontId="0" fillId="9" borderId="14" xfId="0" applyFont="1" applyFill="1" applyBorder="1" applyAlignment="1">
      <alignment horizontal="center" vertical="center"/>
    </xf>
    <xf numFmtId="0" fontId="0" fillId="9" borderId="15" xfId="0" applyFont="1" applyFill="1" applyBorder="1" applyAlignment="1">
      <alignment horizontal="center" vertical="center"/>
    </xf>
    <xf numFmtId="0" fontId="0" fillId="9" borderId="16" xfId="0" applyFont="1" applyFill="1" applyBorder="1" applyAlignment="1">
      <alignment horizontal="center" vertical="center"/>
    </xf>
    <xf numFmtId="0" fontId="0" fillId="5" borderId="14"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16" xfId="0" applyFont="1" applyFill="1" applyBorder="1" applyAlignment="1">
      <alignment horizontal="center" vertical="center"/>
    </xf>
    <xf numFmtId="0" fontId="0" fillId="8" borderId="14" xfId="0" applyFont="1" applyFill="1" applyBorder="1" applyAlignment="1">
      <alignment horizontal="center" vertical="center"/>
    </xf>
    <xf numFmtId="0" fontId="0" fillId="8" borderId="15" xfId="0" applyFont="1" applyFill="1" applyBorder="1" applyAlignment="1">
      <alignment horizontal="center" vertical="center"/>
    </xf>
    <xf numFmtId="0" fontId="0" fillId="8"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0" xfId="0" applyFont="1" applyBorder="1" applyAlignment="1">
      <alignment/>
    </xf>
    <xf numFmtId="177" fontId="0" fillId="0" borderId="12" xfId="0" applyNumberFormat="1" applyFont="1" applyBorder="1" applyAlignment="1">
      <alignment/>
    </xf>
    <xf numFmtId="0" fontId="0" fillId="0" borderId="7" xfId="0" applyFont="1" applyBorder="1" applyAlignment="1">
      <alignment wrapText="1"/>
    </xf>
    <xf numFmtId="0" fontId="0" fillId="10" borderId="2" xfId="0" applyFont="1" applyFill="1" applyBorder="1" applyAlignment="1">
      <alignment vertical="center"/>
    </xf>
    <xf numFmtId="0" fontId="0" fillId="10" borderId="2" xfId="0" applyFont="1" applyFill="1" applyBorder="1" applyAlignment="1">
      <alignment vertical="center" wrapText="1"/>
    </xf>
    <xf numFmtId="0" fontId="0" fillId="0" borderId="0" xfId="0" applyFont="1" applyBorder="1" applyAlignment="1" applyProtection="1">
      <alignment/>
      <protection locked="0"/>
    </xf>
    <xf numFmtId="0" fontId="6" fillId="0" borderId="0" xfId="0" applyFont="1" applyAlignment="1">
      <alignment vertical="top"/>
    </xf>
    <xf numFmtId="0" fontId="4" fillId="0" borderId="14" xfId="0" applyFont="1" applyBorder="1" applyAlignment="1">
      <alignment horizontal="center" wrapText="1" shrinkToFit="1"/>
    </xf>
    <xf numFmtId="0" fontId="4" fillId="0" borderId="15" xfId="0" applyFont="1" applyBorder="1" applyAlignment="1">
      <alignment horizontal="center" wrapText="1" shrinkToFit="1"/>
    </xf>
    <xf numFmtId="0" fontId="0" fillId="0" borderId="14" xfId="0" applyBorder="1" applyAlignment="1">
      <alignment horizontal="center"/>
    </xf>
    <xf numFmtId="0" fontId="0" fillId="0" borderId="15" xfId="0" applyBorder="1" applyAlignment="1">
      <alignment horizontal="center"/>
    </xf>
    <xf numFmtId="0" fontId="0" fillId="0" borderId="2" xfId="0" applyBorder="1" applyAlignment="1">
      <alignment horizontal="center"/>
    </xf>
    <xf numFmtId="0" fontId="4" fillId="0" borderId="2" xfId="0" applyFont="1" applyBorder="1" applyAlignment="1">
      <alignment horizontal="center" wrapText="1"/>
    </xf>
    <xf numFmtId="0" fontId="4" fillId="0" borderId="2" xfId="0" applyFont="1" applyBorder="1" applyAlignment="1">
      <alignment horizontal="center"/>
    </xf>
    <xf numFmtId="0" fontId="5" fillId="0" borderId="13"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6"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0" fillId="0" borderId="0" xfId="0" applyBorder="1" applyAlignment="1">
      <alignment horizontal="center"/>
    </xf>
    <xf numFmtId="0" fontId="0" fillId="0" borderId="0" xfId="0" applyFont="1" applyAlignment="1">
      <alignment vertical="top" wrapText="1"/>
    </xf>
    <xf numFmtId="0" fontId="0" fillId="0" borderId="0" xfId="0" applyAlignment="1">
      <alignment vertical="top"/>
    </xf>
    <xf numFmtId="0" fontId="0" fillId="10" borderId="17" xfId="0" applyFont="1" applyFill="1" applyBorder="1" applyAlignment="1">
      <alignment horizontal="center" vertical="center" textRotation="255" wrapText="1"/>
    </xf>
    <xf numFmtId="0" fontId="0" fillId="10" borderId="18" xfId="0" applyFill="1" applyBorder="1" applyAlignment="1">
      <alignment horizontal="center" vertical="center" textRotation="255" wrapText="1"/>
    </xf>
    <xf numFmtId="0" fontId="0" fillId="10" borderId="13" xfId="0" applyFill="1" applyBorder="1" applyAlignment="1">
      <alignment horizontal="center" vertical="center" textRotation="255" wrapText="1"/>
    </xf>
    <xf numFmtId="0" fontId="0" fillId="11" borderId="14" xfId="0" applyFont="1" applyFill="1" applyBorder="1" applyAlignment="1">
      <alignment horizontal="center" vertical="top" wrapText="1"/>
    </xf>
    <xf numFmtId="0" fontId="0" fillId="11" borderId="15" xfId="0" applyFont="1" applyFill="1" applyBorder="1" applyAlignment="1">
      <alignment horizontal="center" vertical="top" wrapText="1"/>
    </xf>
    <xf numFmtId="0" fontId="0" fillId="11" borderId="16" xfId="0" applyFont="1" applyFill="1" applyBorder="1" applyAlignment="1">
      <alignment horizontal="center" vertical="top" wrapText="1"/>
    </xf>
    <xf numFmtId="0" fontId="0" fillId="0" borderId="0" xfId="0" applyAlignment="1">
      <alignment vertical="top" wrapText="1"/>
    </xf>
    <xf numFmtId="176" fontId="0" fillId="0" borderId="8" xfId="0" applyNumberFormat="1" applyFont="1" applyBorder="1" applyAlignment="1">
      <alignment vertical="top" wrapText="1"/>
    </xf>
    <xf numFmtId="176" fontId="0" fillId="0" borderId="9" xfId="0" applyNumberFormat="1" applyBorder="1" applyAlignment="1">
      <alignment vertical="top" wrapText="1"/>
    </xf>
    <xf numFmtId="0" fontId="0" fillId="0" borderId="19" xfId="0" applyFont="1" applyBorder="1" applyAlignment="1">
      <alignment vertical="top" wrapText="1"/>
    </xf>
    <xf numFmtId="0" fontId="0" fillId="0" borderId="20" xfId="0" applyBorder="1" applyAlignment="1">
      <alignment vertical="top"/>
    </xf>
    <xf numFmtId="0" fontId="0" fillId="0" borderId="21" xfId="0" applyBorder="1" applyAlignment="1">
      <alignment vertical="top"/>
    </xf>
    <xf numFmtId="0" fontId="0" fillId="0" borderId="22" xfId="0" applyBorder="1" applyAlignment="1">
      <alignmen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5.emf" /><Relationship Id="rId2" Type="http://schemas.openxmlformats.org/officeDocument/2006/relationships/image" Target="../media/image72.emf" /><Relationship Id="rId3" Type="http://schemas.openxmlformats.org/officeDocument/2006/relationships/image" Target="../media/image61.emf" /><Relationship Id="rId4" Type="http://schemas.openxmlformats.org/officeDocument/2006/relationships/image" Target="../media/image41.emf" /><Relationship Id="rId5" Type="http://schemas.openxmlformats.org/officeDocument/2006/relationships/image" Target="../media/image8.emf" /><Relationship Id="rId6" Type="http://schemas.openxmlformats.org/officeDocument/2006/relationships/image" Target="../media/image42.emf" /><Relationship Id="rId7" Type="http://schemas.openxmlformats.org/officeDocument/2006/relationships/image" Target="../media/image71.emf" /><Relationship Id="rId8" Type="http://schemas.openxmlformats.org/officeDocument/2006/relationships/image" Target="../media/image46.emf" /><Relationship Id="rId9" Type="http://schemas.openxmlformats.org/officeDocument/2006/relationships/image" Target="../media/image13.emf" /><Relationship Id="rId10" Type="http://schemas.openxmlformats.org/officeDocument/2006/relationships/image" Target="../media/image70.emf" /><Relationship Id="rId11" Type="http://schemas.openxmlformats.org/officeDocument/2006/relationships/image" Target="../media/image69.emf" /><Relationship Id="rId12" Type="http://schemas.openxmlformats.org/officeDocument/2006/relationships/image" Target="../media/image68.emf" /><Relationship Id="rId13" Type="http://schemas.openxmlformats.org/officeDocument/2006/relationships/image" Target="../media/image67.emf" /><Relationship Id="rId14" Type="http://schemas.openxmlformats.org/officeDocument/2006/relationships/image" Target="../media/image66.emf" /><Relationship Id="rId15" Type="http://schemas.openxmlformats.org/officeDocument/2006/relationships/image" Target="../media/image73.emf" /><Relationship Id="rId16" Type="http://schemas.openxmlformats.org/officeDocument/2006/relationships/image" Target="../media/image65.emf" /><Relationship Id="rId17" Type="http://schemas.openxmlformats.org/officeDocument/2006/relationships/image" Target="../media/image64.emf" /><Relationship Id="rId18" Type="http://schemas.openxmlformats.org/officeDocument/2006/relationships/image" Target="../media/image17.emf" /><Relationship Id="rId19" Type="http://schemas.openxmlformats.org/officeDocument/2006/relationships/image" Target="../media/image57.emf" /><Relationship Id="rId20" Type="http://schemas.openxmlformats.org/officeDocument/2006/relationships/image" Target="../media/image59.emf" /><Relationship Id="rId21" Type="http://schemas.openxmlformats.org/officeDocument/2006/relationships/image" Target="../media/image58.emf" /><Relationship Id="rId22" Type="http://schemas.openxmlformats.org/officeDocument/2006/relationships/image" Target="../media/image54.emf" /><Relationship Id="rId23" Type="http://schemas.openxmlformats.org/officeDocument/2006/relationships/image" Target="../media/image40.emf" /><Relationship Id="rId24" Type="http://schemas.openxmlformats.org/officeDocument/2006/relationships/image" Target="../media/image75.emf" /></Relationships>
</file>

<file path=xl/drawings/_rels/drawing3.xml.rels><?xml version="1.0" encoding="utf-8" standalone="yes"?><Relationships xmlns="http://schemas.openxmlformats.org/package/2006/relationships"><Relationship Id="rId1" Type="http://schemas.openxmlformats.org/officeDocument/2006/relationships/image" Target="../media/image62.emf" /><Relationship Id="rId2" Type="http://schemas.openxmlformats.org/officeDocument/2006/relationships/image" Target="../media/image56.emf" /><Relationship Id="rId3" Type="http://schemas.openxmlformats.org/officeDocument/2006/relationships/image" Target="../media/image16.emf" /><Relationship Id="rId4" Type="http://schemas.openxmlformats.org/officeDocument/2006/relationships/image" Target="../media/image9.emf" /><Relationship Id="rId5" Type="http://schemas.openxmlformats.org/officeDocument/2006/relationships/image" Target="../media/image12.emf" /><Relationship Id="rId6" Type="http://schemas.openxmlformats.org/officeDocument/2006/relationships/image" Target="../media/image1.emf" /><Relationship Id="rId7" Type="http://schemas.openxmlformats.org/officeDocument/2006/relationships/image" Target="../media/image18.emf" /><Relationship Id="rId8" Type="http://schemas.openxmlformats.org/officeDocument/2006/relationships/image" Target="../media/image74.emf" /><Relationship Id="rId9" Type="http://schemas.openxmlformats.org/officeDocument/2006/relationships/image" Target="../media/image6.emf" /><Relationship Id="rId10" Type="http://schemas.openxmlformats.org/officeDocument/2006/relationships/image" Target="../media/image4.emf" /><Relationship Id="rId11" Type="http://schemas.openxmlformats.org/officeDocument/2006/relationships/image" Target="../media/image34.emf" /><Relationship Id="rId12" Type="http://schemas.openxmlformats.org/officeDocument/2006/relationships/image" Target="../media/image15.emf" /><Relationship Id="rId13" Type="http://schemas.openxmlformats.org/officeDocument/2006/relationships/image" Target="../media/image20.emf" /><Relationship Id="rId14" Type="http://schemas.openxmlformats.org/officeDocument/2006/relationships/image" Target="../media/image7.emf" /><Relationship Id="rId15" Type="http://schemas.openxmlformats.org/officeDocument/2006/relationships/image" Target="../media/image22.emf" /><Relationship Id="rId16" Type="http://schemas.openxmlformats.org/officeDocument/2006/relationships/image" Target="../media/image36.emf" /><Relationship Id="rId17" Type="http://schemas.openxmlformats.org/officeDocument/2006/relationships/image" Target="../media/image43.emf" /><Relationship Id="rId18" Type="http://schemas.openxmlformats.org/officeDocument/2006/relationships/image" Target="../media/image49.emf" /><Relationship Id="rId19" Type="http://schemas.openxmlformats.org/officeDocument/2006/relationships/image" Target="../media/image32.emf" /><Relationship Id="rId20" Type="http://schemas.openxmlformats.org/officeDocument/2006/relationships/image" Target="../media/image53.emf" /><Relationship Id="rId21" Type="http://schemas.openxmlformats.org/officeDocument/2006/relationships/image" Target="../media/image50.emf" /><Relationship Id="rId22" Type="http://schemas.openxmlformats.org/officeDocument/2006/relationships/image" Target="../media/image21.emf" /><Relationship Id="rId23" Type="http://schemas.openxmlformats.org/officeDocument/2006/relationships/image" Target="../media/image39.emf" /><Relationship Id="rId24" Type="http://schemas.openxmlformats.org/officeDocument/2006/relationships/image" Target="../media/image11.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4.emf" /><Relationship Id="rId3" Type="http://schemas.openxmlformats.org/officeDocument/2006/relationships/image" Target="../media/image2.emf" /><Relationship Id="rId4" Type="http://schemas.openxmlformats.org/officeDocument/2006/relationships/image" Target="../media/image19.emf" /><Relationship Id="rId5" Type="http://schemas.openxmlformats.org/officeDocument/2006/relationships/image" Target="../media/image44.emf" /><Relationship Id="rId6" Type="http://schemas.openxmlformats.org/officeDocument/2006/relationships/image" Target="../media/image14.emf" /><Relationship Id="rId7" Type="http://schemas.openxmlformats.org/officeDocument/2006/relationships/image" Target="../media/image10.emf" /><Relationship Id="rId8" Type="http://schemas.openxmlformats.org/officeDocument/2006/relationships/image" Target="../media/image25.emf" /><Relationship Id="rId9" Type="http://schemas.openxmlformats.org/officeDocument/2006/relationships/image" Target="../media/image45.emf" /><Relationship Id="rId10" Type="http://schemas.openxmlformats.org/officeDocument/2006/relationships/image" Target="../media/image48.emf" /><Relationship Id="rId11" Type="http://schemas.openxmlformats.org/officeDocument/2006/relationships/image" Target="../media/image27.emf" /><Relationship Id="rId12" Type="http://schemas.openxmlformats.org/officeDocument/2006/relationships/image" Target="../media/image29.emf" /><Relationship Id="rId13" Type="http://schemas.openxmlformats.org/officeDocument/2006/relationships/image" Target="../media/image30.emf" /><Relationship Id="rId14" Type="http://schemas.openxmlformats.org/officeDocument/2006/relationships/image" Target="../media/image47.emf" /><Relationship Id="rId15" Type="http://schemas.openxmlformats.org/officeDocument/2006/relationships/image" Target="../media/image26.emf" /><Relationship Id="rId16" Type="http://schemas.openxmlformats.org/officeDocument/2006/relationships/image" Target="../media/image63.emf" /><Relationship Id="rId17" Type="http://schemas.openxmlformats.org/officeDocument/2006/relationships/image" Target="../media/image37.emf" /><Relationship Id="rId18" Type="http://schemas.openxmlformats.org/officeDocument/2006/relationships/image" Target="../media/image51.emf" /><Relationship Id="rId19" Type="http://schemas.openxmlformats.org/officeDocument/2006/relationships/image" Target="../media/image52.emf" /><Relationship Id="rId20" Type="http://schemas.openxmlformats.org/officeDocument/2006/relationships/image" Target="../media/image60.emf" /><Relationship Id="rId21" Type="http://schemas.openxmlformats.org/officeDocument/2006/relationships/image" Target="../media/image38.emf" /><Relationship Id="rId22" Type="http://schemas.openxmlformats.org/officeDocument/2006/relationships/image" Target="../media/image31.emf" /><Relationship Id="rId23" Type="http://schemas.openxmlformats.org/officeDocument/2006/relationships/image" Target="../media/image28.emf" /><Relationship Id="rId24" Type="http://schemas.openxmlformats.org/officeDocument/2006/relationships/image" Target="../media/image5.emf" /><Relationship Id="rId25" Type="http://schemas.openxmlformats.org/officeDocument/2006/relationships/image" Target="../media/image23.emf" /><Relationship Id="rId26" Type="http://schemas.openxmlformats.org/officeDocument/2006/relationships/image" Target="../media/image77.emf" /><Relationship Id="rId27" Type="http://schemas.openxmlformats.org/officeDocument/2006/relationships/image" Target="../media/image76.emf" /><Relationship Id="rId28" Type="http://schemas.openxmlformats.org/officeDocument/2006/relationships/image" Target="../media/image78.emf" /><Relationship Id="rId29" Type="http://schemas.openxmlformats.org/officeDocument/2006/relationships/image" Target="../media/image79.emf" /><Relationship Id="rId30" Type="http://schemas.openxmlformats.org/officeDocument/2006/relationships/image" Target="../media/image33.emf" /><Relationship Id="rId31" Type="http://schemas.openxmlformats.org/officeDocument/2006/relationships/image" Target="../media/image5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8</xdr:col>
      <xdr:colOff>495300</xdr:colOff>
      <xdr:row>37</xdr:row>
      <xdr:rowOff>142875</xdr:rowOff>
    </xdr:to>
    <xdr:sp>
      <xdr:nvSpPr>
        <xdr:cNvPr id="1" name="Rectangle 1"/>
        <xdr:cNvSpPr>
          <a:spLocks/>
        </xdr:cNvSpPr>
      </xdr:nvSpPr>
      <xdr:spPr>
        <a:xfrm>
          <a:off x="114300" y="95250"/>
          <a:ext cx="5867400" cy="6391275"/>
        </a:xfrm>
        <a:prstGeom prst="rect">
          <a:avLst/>
        </a:prstGeom>
        <a:solidFill>
          <a:srgbClr val="FFFF99"/>
        </a:solidFill>
        <a:ln w="9525" cmpd="sng">
          <a:solidFill>
            <a:srgbClr val="0000FF"/>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過重労働等ストレス健康リスク予知チャート素案（エクセル版）について
エクセル版を使用する環境について
・Windows環境、Excel2003を使用します。
・</a:t>
          </a:r>
          <a:r>
            <a:rPr lang="en-US" cap="none" sz="1100" b="0" i="0" u="none" baseline="0">
              <a:solidFill>
                <a:srgbClr val="FF0000"/>
              </a:solidFill>
              <a:latin typeface="ＭＳ Ｐゴシック"/>
              <a:ea typeface="ＭＳ Ｐゴシック"/>
              <a:cs typeface="ＭＳ Ｐゴシック"/>
            </a:rPr>
            <a:t>一部にマクロを使用しているので、セキュリティを「中」以下に
設定した環境で利用ください。（セキュリティが「高」と動作しません）</a:t>
          </a:r>
          <a:r>
            <a:rPr lang="en-US" cap="none" sz="1100" b="0" i="0" u="none" baseline="0">
              <a:latin typeface="ＭＳ Ｐゴシック"/>
              <a:ea typeface="ＭＳ Ｐゴシック"/>
              <a:cs typeface="ＭＳ Ｐゴシック"/>
            </a:rPr>
            <a:t>
・ファイル起動時に、マクロを有効にして利用してください。
データ入力の方法
・個人の属性、労働時間、健診データ、自覚症状をシートに入力することにより、10年後の脳卒中・心筋梗塞発症確率およびこれからの１年間のうつ病発症確率を算出します。
・仕事のストレスの入力方法
１）仕事の要求度、仕事のコントロール、職場支援についてのそれぞれ３つの質問について、該当する選択肢をクリックします。全ての選択肢がクリックされると、点数が表示されます。
２）１２の質問を回答すると、仕事の要求度、仕事のコントロール、職場の支援についての合計点が表示され、その結果が図上にマークで表示されます。
３）マークされたカテゴリによって、仕事のストレスのカテゴリが決まり、「仕事のストレス」の度数が自動的に計算されます。この「仕事のストレス」の数値を、健康障害の発症確率の算出に組み入れられます。「職場の支援」の数値は、うつ病発症の確率算出にも利用されます。
「総合評価」シートには、これらの評価結果に基づいて「過重労働リスクマトリックス」（マニュアル参照）が自動計算され、指導の際の参考になります。
2007年８月
開発責任者：
平成17～19年度厚生労働科学研究費労働安全衛生総合研究事業「過重労働等による労働者のストレス負荷の評価に関する研究」
堤　明純（産業医科大学）、川上憲人（東京大学大学院）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40</xdr:row>
      <xdr:rowOff>9525</xdr:rowOff>
    </xdr:from>
    <xdr:to>
      <xdr:col>11</xdr:col>
      <xdr:colOff>0</xdr:colOff>
      <xdr:row>40</xdr:row>
      <xdr:rowOff>9525</xdr:rowOff>
    </xdr:to>
    <xdr:sp>
      <xdr:nvSpPr>
        <xdr:cNvPr id="1" name="Line 25"/>
        <xdr:cNvSpPr>
          <a:spLocks/>
        </xdr:cNvSpPr>
      </xdr:nvSpPr>
      <xdr:spPr>
        <a:xfrm>
          <a:off x="342900" y="7991475"/>
          <a:ext cx="2762250" cy="0"/>
        </a:xfrm>
        <a:prstGeom prst="line">
          <a:avLst/>
        </a:prstGeom>
        <a:noFill/>
        <a:ln w="158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53</xdr:row>
      <xdr:rowOff>0</xdr:rowOff>
    </xdr:from>
    <xdr:to>
      <xdr:col>8</xdr:col>
      <xdr:colOff>276225</xdr:colOff>
      <xdr:row>53</xdr:row>
      <xdr:rowOff>0</xdr:rowOff>
    </xdr:to>
    <xdr:sp>
      <xdr:nvSpPr>
        <xdr:cNvPr id="2" name="Line 26"/>
        <xdr:cNvSpPr>
          <a:spLocks/>
        </xdr:cNvSpPr>
      </xdr:nvSpPr>
      <xdr:spPr>
        <a:xfrm flipV="1">
          <a:off x="2552700" y="10839450"/>
          <a:ext cx="0" cy="0"/>
        </a:xfrm>
        <a:prstGeom prst="line">
          <a:avLst/>
        </a:prstGeom>
        <a:noFill/>
        <a:ln w="158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9525</xdr:rowOff>
    </xdr:from>
    <xdr:to>
      <xdr:col>8</xdr:col>
      <xdr:colOff>0</xdr:colOff>
      <xdr:row>45</xdr:row>
      <xdr:rowOff>0</xdr:rowOff>
    </xdr:to>
    <xdr:sp>
      <xdr:nvSpPr>
        <xdr:cNvPr id="3" name="Line 27"/>
        <xdr:cNvSpPr>
          <a:spLocks/>
        </xdr:cNvSpPr>
      </xdr:nvSpPr>
      <xdr:spPr>
        <a:xfrm>
          <a:off x="2276475" y="6610350"/>
          <a:ext cx="0" cy="2752725"/>
        </a:xfrm>
        <a:prstGeom prst="line">
          <a:avLst/>
        </a:prstGeom>
        <a:noFill/>
        <a:ln w="158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35</xdr:row>
      <xdr:rowOff>9525</xdr:rowOff>
    </xdr:from>
    <xdr:to>
      <xdr:col>11</xdr:col>
      <xdr:colOff>0</xdr:colOff>
      <xdr:row>40</xdr:row>
      <xdr:rowOff>0</xdr:rowOff>
    </xdr:to>
    <xdr:sp>
      <xdr:nvSpPr>
        <xdr:cNvPr id="4" name="Rectangle 28"/>
        <xdr:cNvSpPr>
          <a:spLocks/>
        </xdr:cNvSpPr>
      </xdr:nvSpPr>
      <xdr:spPr>
        <a:xfrm>
          <a:off x="2286000" y="6610350"/>
          <a:ext cx="819150" cy="1371600"/>
        </a:xfrm>
        <a:prstGeom prst="rect">
          <a:avLst/>
        </a:prstGeom>
        <a:solidFill>
          <a:srgbClr val="CCFFFF">
            <a:alpha val="4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7</xdr:col>
      <xdr:colOff>266700</xdr:colOff>
      <xdr:row>40</xdr:row>
      <xdr:rowOff>0</xdr:rowOff>
    </xdr:to>
    <xdr:sp>
      <xdr:nvSpPr>
        <xdr:cNvPr id="5" name="Rectangle 29"/>
        <xdr:cNvSpPr>
          <a:spLocks/>
        </xdr:cNvSpPr>
      </xdr:nvSpPr>
      <xdr:spPr>
        <a:xfrm>
          <a:off x="342900" y="6600825"/>
          <a:ext cx="1924050" cy="1381125"/>
        </a:xfrm>
        <a:prstGeom prst="rect">
          <a:avLst/>
        </a:prstGeom>
        <a:solidFill>
          <a:srgbClr val="00FF00">
            <a:alpha val="4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40</xdr:row>
      <xdr:rowOff>0</xdr:rowOff>
    </xdr:from>
    <xdr:to>
      <xdr:col>8</xdr:col>
      <xdr:colOff>9525</xdr:colOff>
      <xdr:row>45</xdr:row>
      <xdr:rowOff>0</xdr:rowOff>
    </xdr:to>
    <xdr:sp>
      <xdr:nvSpPr>
        <xdr:cNvPr id="6" name="Rectangle 30"/>
        <xdr:cNvSpPr>
          <a:spLocks/>
        </xdr:cNvSpPr>
      </xdr:nvSpPr>
      <xdr:spPr>
        <a:xfrm>
          <a:off x="352425" y="7981950"/>
          <a:ext cx="1933575" cy="1381125"/>
        </a:xfrm>
        <a:prstGeom prst="rect">
          <a:avLst/>
        </a:prstGeom>
        <a:solidFill>
          <a:srgbClr val="FFCC99">
            <a:alpha val="4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11</xdr:col>
      <xdr:colOff>0</xdr:colOff>
      <xdr:row>45</xdr:row>
      <xdr:rowOff>19050</xdr:rowOff>
    </xdr:to>
    <xdr:sp>
      <xdr:nvSpPr>
        <xdr:cNvPr id="7" name="Rectangle 31"/>
        <xdr:cNvSpPr>
          <a:spLocks/>
        </xdr:cNvSpPr>
      </xdr:nvSpPr>
      <xdr:spPr>
        <a:xfrm>
          <a:off x="2276475" y="7981950"/>
          <a:ext cx="828675" cy="1400175"/>
        </a:xfrm>
        <a:prstGeom prst="rect">
          <a:avLst/>
        </a:prstGeom>
        <a:solidFill>
          <a:srgbClr val="FF0000">
            <a:alpha val="4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7</xdr:col>
      <xdr:colOff>28575</xdr:colOff>
      <xdr:row>18</xdr:row>
      <xdr:rowOff>38100</xdr:rowOff>
    </xdr:from>
    <xdr:to>
      <xdr:col>9</xdr:col>
      <xdr:colOff>0</xdr:colOff>
      <xdr:row>18</xdr:row>
      <xdr:rowOff>314325</xdr:rowOff>
    </xdr:to>
    <xdr:pic>
      <xdr:nvPicPr>
        <xdr:cNvPr id="8" name="OptionButton25"/>
        <xdr:cNvPicPr preferRelativeResize="1">
          <a:picLocks noChangeAspect="1"/>
        </xdr:cNvPicPr>
      </xdr:nvPicPr>
      <xdr:blipFill>
        <a:blip r:embed="rId1"/>
        <a:stretch>
          <a:fillRect/>
        </a:stretch>
      </xdr:blipFill>
      <xdr:spPr>
        <a:xfrm>
          <a:off x="2028825" y="3590925"/>
          <a:ext cx="523875" cy="276225"/>
        </a:xfrm>
        <a:prstGeom prst="rect">
          <a:avLst/>
        </a:prstGeom>
        <a:noFill/>
        <a:ln w="9525" cmpd="sng">
          <a:noFill/>
        </a:ln>
      </xdr:spPr>
    </xdr:pic>
    <xdr:clientData/>
  </xdr:twoCellAnchor>
  <xdr:twoCellAnchor editAs="oneCell">
    <xdr:from>
      <xdr:col>9</xdr:col>
      <xdr:colOff>9525</xdr:colOff>
      <xdr:row>18</xdr:row>
      <xdr:rowOff>28575</xdr:rowOff>
    </xdr:from>
    <xdr:to>
      <xdr:col>10</xdr:col>
      <xdr:colOff>266700</xdr:colOff>
      <xdr:row>18</xdr:row>
      <xdr:rowOff>323850</xdr:rowOff>
    </xdr:to>
    <xdr:pic>
      <xdr:nvPicPr>
        <xdr:cNvPr id="9" name="OptionButton26"/>
        <xdr:cNvPicPr preferRelativeResize="1">
          <a:picLocks noChangeAspect="1"/>
        </xdr:cNvPicPr>
      </xdr:nvPicPr>
      <xdr:blipFill>
        <a:blip r:embed="rId2"/>
        <a:stretch>
          <a:fillRect/>
        </a:stretch>
      </xdr:blipFill>
      <xdr:spPr>
        <a:xfrm>
          <a:off x="2562225" y="3581400"/>
          <a:ext cx="533400" cy="295275"/>
        </a:xfrm>
        <a:prstGeom prst="rect">
          <a:avLst/>
        </a:prstGeom>
        <a:noFill/>
        <a:ln w="9525" cmpd="sng">
          <a:noFill/>
        </a:ln>
      </xdr:spPr>
    </xdr:pic>
    <xdr:clientData/>
  </xdr:twoCellAnchor>
  <xdr:twoCellAnchor editAs="oneCell">
    <xdr:from>
      <xdr:col>11</xdr:col>
      <xdr:colOff>9525</xdr:colOff>
      <xdr:row>18</xdr:row>
      <xdr:rowOff>47625</xdr:rowOff>
    </xdr:from>
    <xdr:to>
      <xdr:col>12</xdr:col>
      <xdr:colOff>266700</xdr:colOff>
      <xdr:row>18</xdr:row>
      <xdr:rowOff>314325</xdr:rowOff>
    </xdr:to>
    <xdr:pic>
      <xdr:nvPicPr>
        <xdr:cNvPr id="10" name="OptionButton27"/>
        <xdr:cNvPicPr preferRelativeResize="1">
          <a:picLocks noChangeAspect="1"/>
        </xdr:cNvPicPr>
      </xdr:nvPicPr>
      <xdr:blipFill>
        <a:blip r:embed="rId3"/>
        <a:stretch>
          <a:fillRect/>
        </a:stretch>
      </xdr:blipFill>
      <xdr:spPr>
        <a:xfrm>
          <a:off x="3114675" y="3600450"/>
          <a:ext cx="533400" cy="266700"/>
        </a:xfrm>
        <a:prstGeom prst="rect">
          <a:avLst/>
        </a:prstGeom>
        <a:noFill/>
        <a:ln w="9525" cmpd="sng">
          <a:noFill/>
        </a:ln>
      </xdr:spPr>
    </xdr:pic>
    <xdr:clientData/>
  </xdr:twoCellAnchor>
  <xdr:twoCellAnchor editAs="oneCell">
    <xdr:from>
      <xdr:col>13</xdr:col>
      <xdr:colOff>28575</xdr:colOff>
      <xdr:row>18</xdr:row>
      <xdr:rowOff>38100</xdr:rowOff>
    </xdr:from>
    <xdr:to>
      <xdr:col>14</xdr:col>
      <xdr:colOff>238125</xdr:colOff>
      <xdr:row>18</xdr:row>
      <xdr:rowOff>314325</xdr:rowOff>
    </xdr:to>
    <xdr:pic>
      <xdr:nvPicPr>
        <xdr:cNvPr id="11" name="OptionButton28"/>
        <xdr:cNvPicPr preferRelativeResize="1">
          <a:picLocks noChangeAspect="1"/>
        </xdr:cNvPicPr>
      </xdr:nvPicPr>
      <xdr:blipFill>
        <a:blip r:embed="rId4"/>
        <a:stretch>
          <a:fillRect/>
        </a:stretch>
      </xdr:blipFill>
      <xdr:spPr>
        <a:xfrm>
          <a:off x="3686175" y="3590925"/>
          <a:ext cx="485775" cy="276225"/>
        </a:xfrm>
        <a:prstGeom prst="rect">
          <a:avLst/>
        </a:prstGeom>
        <a:noFill/>
        <a:ln w="9525" cmpd="sng">
          <a:noFill/>
        </a:ln>
      </xdr:spPr>
    </xdr:pic>
    <xdr:clientData/>
  </xdr:twoCellAnchor>
  <xdr:twoCellAnchor editAs="oneCell">
    <xdr:from>
      <xdr:col>7</xdr:col>
      <xdr:colOff>28575</xdr:colOff>
      <xdr:row>20</xdr:row>
      <xdr:rowOff>38100</xdr:rowOff>
    </xdr:from>
    <xdr:to>
      <xdr:col>9</xdr:col>
      <xdr:colOff>0</xdr:colOff>
      <xdr:row>20</xdr:row>
      <xdr:rowOff>314325</xdr:rowOff>
    </xdr:to>
    <xdr:pic>
      <xdr:nvPicPr>
        <xdr:cNvPr id="12" name="OptionButton29"/>
        <xdr:cNvPicPr preferRelativeResize="1">
          <a:picLocks noChangeAspect="1"/>
        </xdr:cNvPicPr>
      </xdr:nvPicPr>
      <xdr:blipFill>
        <a:blip r:embed="rId5"/>
        <a:stretch>
          <a:fillRect/>
        </a:stretch>
      </xdr:blipFill>
      <xdr:spPr>
        <a:xfrm>
          <a:off x="2028825" y="3933825"/>
          <a:ext cx="523875" cy="276225"/>
        </a:xfrm>
        <a:prstGeom prst="rect">
          <a:avLst/>
        </a:prstGeom>
        <a:noFill/>
        <a:ln w="9525" cmpd="sng">
          <a:noFill/>
        </a:ln>
      </xdr:spPr>
    </xdr:pic>
    <xdr:clientData/>
  </xdr:twoCellAnchor>
  <xdr:twoCellAnchor editAs="oneCell">
    <xdr:from>
      <xdr:col>9</xdr:col>
      <xdr:colOff>9525</xdr:colOff>
      <xdr:row>20</xdr:row>
      <xdr:rowOff>28575</xdr:rowOff>
    </xdr:from>
    <xdr:to>
      <xdr:col>10</xdr:col>
      <xdr:colOff>266700</xdr:colOff>
      <xdr:row>20</xdr:row>
      <xdr:rowOff>323850</xdr:rowOff>
    </xdr:to>
    <xdr:pic>
      <xdr:nvPicPr>
        <xdr:cNvPr id="13" name="OptionButton30"/>
        <xdr:cNvPicPr preferRelativeResize="1">
          <a:picLocks noChangeAspect="1"/>
        </xdr:cNvPicPr>
      </xdr:nvPicPr>
      <xdr:blipFill>
        <a:blip r:embed="rId6"/>
        <a:stretch>
          <a:fillRect/>
        </a:stretch>
      </xdr:blipFill>
      <xdr:spPr>
        <a:xfrm>
          <a:off x="2562225" y="3924300"/>
          <a:ext cx="533400" cy="295275"/>
        </a:xfrm>
        <a:prstGeom prst="rect">
          <a:avLst/>
        </a:prstGeom>
        <a:noFill/>
        <a:ln w="9525" cmpd="sng">
          <a:noFill/>
        </a:ln>
      </xdr:spPr>
    </xdr:pic>
    <xdr:clientData/>
  </xdr:twoCellAnchor>
  <xdr:twoCellAnchor editAs="oneCell">
    <xdr:from>
      <xdr:col>11</xdr:col>
      <xdr:colOff>9525</xdr:colOff>
      <xdr:row>20</xdr:row>
      <xdr:rowOff>47625</xdr:rowOff>
    </xdr:from>
    <xdr:to>
      <xdr:col>12</xdr:col>
      <xdr:colOff>266700</xdr:colOff>
      <xdr:row>20</xdr:row>
      <xdr:rowOff>314325</xdr:rowOff>
    </xdr:to>
    <xdr:pic>
      <xdr:nvPicPr>
        <xdr:cNvPr id="14" name="OptionButton31"/>
        <xdr:cNvPicPr preferRelativeResize="1">
          <a:picLocks noChangeAspect="1"/>
        </xdr:cNvPicPr>
      </xdr:nvPicPr>
      <xdr:blipFill>
        <a:blip r:embed="rId7"/>
        <a:stretch>
          <a:fillRect/>
        </a:stretch>
      </xdr:blipFill>
      <xdr:spPr>
        <a:xfrm>
          <a:off x="3114675" y="3943350"/>
          <a:ext cx="533400" cy="266700"/>
        </a:xfrm>
        <a:prstGeom prst="rect">
          <a:avLst/>
        </a:prstGeom>
        <a:noFill/>
        <a:ln w="9525" cmpd="sng">
          <a:noFill/>
        </a:ln>
      </xdr:spPr>
    </xdr:pic>
    <xdr:clientData/>
  </xdr:twoCellAnchor>
  <xdr:twoCellAnchor editAs="oneCell">
    <xdr:from>
      <xdr:col>13</xdr:col>
      <xdr:colOff>28575</xdr:colOff>
      <xdr:row>20</xdr:row>
      <xdr:rowOff>38100</xdr:rowOff>
    </xdr:from>
    <xdr:to>
      <xdr:col>14</xdr:col>
      <xdr:colOff>238125</xdr:colOff>
      <xdr:row>20</xdr:row>
      <xdr:rowOff>314325</xdr:rowOff>
    </xdr:to>
    <xdr:pic>
      <xdr:nvPicPr>
        <xdr:cNvPr id="15" name="OptionButton32"/>
        <xdr:cNvPicPr preferRelativeResize="1">
          <a:picLocks noChangeAspect="1"/>
        </xdr:cNvPicPr>
      </xdr:nvPicPr>
      <xdr:blipFill>
        <a:blip r:embed="rId8"/>
        <a:stretch>
          <a:fillRect/>
        </a:stretch>
      </xdr:blipFill>
      <xdr:spPr>
        <a:xfrm>
          <a:off x="3686175" y="3933825"/>
          <a:ext cx="485775" cy="276225"/>
        </a:xfrm>
        <a:prstGeom prst="rect">
          <a:avLst/>
        </a:prstGeom>
        <a:noFill/>
        <a:ln w="9525" cmpd="sng">
          <a:noFill/>
        </a:ln>
      </xdr:spPr>
    </xdr:pic>
    <xdr:clientData/>
  </xdr:twoCellAnchor>
  <xdr:twoCellAnchor editAs="oneCell">
    <xdr:from>
      <xdr:col>7</xdr:col>
      <xdr:colOff>28575</xdr:colOff>
      <xdr:row>22</xdr:row>
      <xdr:rowOff>38100</xdr:rowOff>
    </xdr:from>
    <xdr:to>
      <xdr:col>9</xdr:col>
      <xdr:colOff>0</xdr:colOff>
      <xdr:row>22</xdr:row>
      <xdr:rowOff>314325</xdr:rowOff>
    </xdr:to>
    <xdr:pic>
      <xdr:nvPicPr>
        <xdr:cNvPr id="16" name="OptionButton33"/>
        <xdr:cNvPicPr preferRelativeResize="1">
          <a:picLocks noChangeAspect="1"/>
        </xdr:cNvPicPr>
      </xdr:nvPicPr>
      <xdr:blipFill>
        <a:blip r:embed="rId9"/>
        <a:stretch>
          <a:fillRect/>
        </a:stretch>
      </xdr:blipFill>
      <xdr:spPr>
        <a:xfrm>
          <a:off x="2028825" y="4276725"/>
          <a:ext cx="523875" cy="276225"/>
        </a:xfrm>
        <a:prstGeom prst="rect">
          <a:avLst/>
        </a:prstGeom>
        <a:noFill/>
        <a:ln w="9525" cmpd="sng">
          <a:noFill/>
        </a:ln>
      </xdr:spPr>
    </xdr:pic>
    <xdr:clientData/>
  </xdr:twoCellAnchor>
  <xdr:twoCellAnchor editAs="oneCell">
    <xdr:from>
      <xdr:col>9</xdr:col>
      <xdr:colOff>9525</xdr:colOff>
      <xdr:row>22</xdr:row>
      <xdr:rowOff>28575</xdr:rowOff>
    </xdr:from>
    <xdr:to>
      <xdr:col>10</xdr:col>
      <xdr:colOff>266700</xdr:colOff>
      <xdr:row>22</xdr:row>
      <xdr:rowOff>323850</xdr:rowOff>
    </xdr:to>
    <xdr:pic>
      <xdr:nvPicPr>
        <xdr:cNvPr id="17" name="OptionButton34"/>
        <xdr:cNvPicPr preferRelativeResize="1">
          <a:picLocks noChangeAspect="1"/>
        </xdr:cNvPicPr>
      </xdr:nvPicPr>
      <xdr:blipFill>
        <a:blip r:embed="rId10"/>
        <a:stretch>
          <a:fillRect/>
        </a:stretch>
      </xdr:blipFill>
      <xdr:spPr>
        <a:xfrm>
          <a:off x="2562225" y="4267200"/>
          <a:ext cx="533400" cy="295275"/>
        </a:xfrm>
        <a:prstGeom prst="rect">
          <a:avLst/>
        </a:prstGeom>
        <a:noFill/>
        <a:ln w="9525" cmpd="sng">
          <a:noFill/>
        </a:ln>
      </xdr:spPr>
    </xdr:pic>
    <xdr:clientData/>
  </xdr:twoCellAnchor>
  <xdr:twoCellAnchor editAs="oneCell">
    <xdr:from>
      <xdr:col>11</xdr:col>
      <xdr:colOff>9525</xdr:colOff>
      <xdr:row>22</xdr:row>
      <xdr:rowOff>47625</xdr:rowOff>
    </xdr:from>
    <xdr:to>
      <xdr:col>12</xdr:col>
      <xdr:colOff>266700</xdr:colOff>
      <xdr:row>22</xdr:row>
      <xdr:rowOff>314325</xdr:rowOff>
    </xdr:to>
    <xdr:pic>
      <xdr:nvPicPr>
        <xdr:cNvPr id="18" name="OptionButton35"/>
        <xdr:cNvPicPr preferRelativeResize="1">
          <a:picLocks noChangeAspect="1"/>
        </xdr:cNvPicPr>
      </xdr:nvPicPr>
      <xdr:blipFill>
        <a:blip r:embed="rId11"/>
        <a:stretch>
          <a:fillRect/>
        </a:stretch>
      </xdr:blipFill>
      <xdr:spPr>
        <a:xfrm>
          <a:off x="3114675" y="4286250"/>
          <a:ext cx="533400" cy="266700"/>
        </a:xfrm>
        <a:prstGeom prst="rect">
          <a:avLst/>
        </a:prstGeom>
        <a:noFill/>
        <a:ln w="9525" cmpd="sng">
          <a:noFill/>
        </a:ln>
      </xdr:spPr>
    </xdr:pic>
    <xdr:clientData/>
  </xdr:twoCellAnchor>
  <xdr:twoCellAnchor editAs="oneCell">
    <xdr:from>
      <xdr:col>13</xdr:col>
      <xdr:colOff>28575</xdr:colOff>
      <xdr:row>22</xdr:row>
      <xdr:rowOff>38100</xdr:rowOff>
    </xdr:from>
    <xdr:to>
      <xdr:col>14</xdr:col>
      <xdr:colOff>238125</xdr:colOff>
      <xdr:row>22</xdr:row>
      <xdr:rowOff>314325</xdr:rowOff>
    </xdr:to>
    <xdr:pic>
      <xdr:nvPicPr>
        <xdr:cNvPr id="19" name="OptionButton36"/>
        <xdr:cNvPicPr preferRelativeResize="1">
          <a:picLocks noChangeAspect="1"/>
        </xdr:cNvPicPr>
      </xdr:nvPicPr>
      <xdr:blipFill>
        <a:blip r:embed="rId12"/>
        <a:stretch>
          <a:fillRect/>
        </a:stretch>
      </xdr:blipFill>
      <xdr:spPr>
        <a:xfrm>
          <a:off x="3686175" y="4276725"/>
          <a:ext cx="485775" cy="276225"/>
        </a:xfrm>
        <a:prstGeom prst="rect">
          <a:avLst/>
        </a:prstGeom>
        <a:noFill/>
        <a:ln w="9525" cmpd="sng">
          <a:noFill/>
        </a:ln>
      </xdr:spPr>
    </xdr:pic>
    <xdr:clientData/>
  </xdr:twoCellAnchor>
  <xdr:twoCellAnchor editAs="oneCell">
    <xdr:from>
      <xdr:col>7</xdr:col>
      <xdr:colOff>28575</xdr:colOff>
      <xdr:row>26</xdr:row>
      <xdr:rowOff>38100</xdr:rowOff>
    </xdr:from>
    <xdr:to>
      <xdr:col>9</xdr:col>
      <xdr:colOff>0</xdr:colOff>
      <xdr:row>26</xdr:row>
      <xdr:rowOff>314325</xdr:rowOff>
    </xdr:to>
    <xdr:pic>
      <xdr:nvPicPr>
        <xdr:cNvPr id="20" name="OptionButton37"/>
        <xdr:cNvPicPr preferRelativeResize="1">
          <a:picLocks noChangeAspect="1"/>
        </xdr:cNvPicPr>
      </xdr:nvPicPr>
      <xdr:blipFill>
        <a:blip r:embed="rId13"/>
        <a:stretch>
          <a:fillRect/>
        </a:stretch>
      </xdr:blipFill>
      <xdr:spPr>
        <a:xfrm>
          <a:off x="2028825" y="5095875"/>
          <a:ext cx="523875" cy="276225"/>
        </a:xfrm>
        <a:prstGeom prst="rect">
          <a:avLst/>
        </a:prstGeom>
        <a:noFill/>
        <a:ln w="9525" cmpd="sng">
          <a:noFill/>
        </a:ln>
      </xdr:spPr>
    </xdr:pic>
    <xdr:clientData/>
  </xdr:twoCellAnchor>
  <xdr:twoCellAnchor editAs="oneCell">
    <xdr:from>
      <xdr:col>9</xdr:col>
      <xdr:colOff>9525</xdr:colOff>
      <xdr:row>26</xdr:row>
      <xdr:rowOff>28575</xdr:rowOff>
    </xdr:from>
    <xdr:to>
      <xdr:col>10</xdr:col>
      <xdr:colOff>266700</xdr:colOff>
      <xdr:row>26</xdr:row>
      <xdr:rowOff>323850</xdr:rowOff>
    </xdr:to>
    <xdr:pic>
      <xdr:nvPicPr>
        <xdr:cNvPr id="21" name="OptionButton38"/>
        <xdr:cNvPicPr preferRelativeResize="1">
          <a:picLocks noChangeAspect="1"/>
        </xdr:cNvPicPr>
      </xdr:nvPicPr>
      <xdr:blipFill>
        <a:blip r:embed="rId14"/>
        <a:stretch>
          <a:fillRect/>
        </a:stretch>
      </xdr:blipFill>
      <xdr:spPr>
        <a:xfrm>
          <a:off x="2562225" y="5086350"/>
          <a:ext cx="533400" cy="295275"/>
        </a:xfrm>
        <a:prstGeom prst="rect">
          <a:avLst/>
        </a:prstGeom>
        <a:noFill/>
        <a:ln w="9525" cmpd="sng">
          <a:noFill/>
        </a:ln>
      </xdr:spPr>
    </xdr:pic>
    <xdr:clientData/>
  </xdr:twoCellAnchor>
  <xdr:twoCellAnchor editAs="oneCell">
    <xdr:from>
      <xdr:col>11</xdr:col>
      <xdr:colOff>9525</xdr:colOff>
      <xdr:row>26</xdr:row>
      <xdr:rowOff>47625</xdr:rowOff>
    </xdr:from>
    <xdr:to>
      <xdr:col>12</xdr:col>
      <xdr:colOff>266700</xdr:colOff>
      <xdr:row>26</xdr:row>
      <xdr:rowOff>314325</xdr:rowOff>
    </xdr:to>
    <xdr:pic>
      <xdr:nvPicPr>
        <xdr:cNvPr id="22" name="OptionButton39"/>
        <xdr:cNvPicPr preferRelativeResize="1">
          <a:picLocks noChangeAspect="1"/>
        </xdr:cNvPicPr>
      </xdr:nvPicPr>
      <xdr:blipFill>
        <a:blip r:embed="rId15"/>
        <a:stretch>
          <a:fillRect/>
        </a:stretch>
      </xdr:blipFill>
      <xdr:spPr>
        <a:xfrm>
          <a:off x="3114675" y="5105400"/>
          <a:ext cx="533400" cy="266700"/>
        </a:xfrm>
        <a:prstGeom prst="rect">
          <a:avLst/>
        </a:prstGeom>
        <a:noFill/>
        <a:ln w="9525" cmpd="sng">
          <a:noFill/>
        </a:ln>
      </xdr:spPr>
    </xdr:pic>
    <xdr:clientData/>
  </xdr:twoCellAnchor>
  <xdr:twoCellAnchor editAs="oneCell">
    <xdr:from>
      <xdr:col>13</xdr:col>
      <xdr:colOff>28575</xdr:colOff>
      <xdr:row>26</xdr:row>
      <xdr:rowOff>38100</xdr:rowOff>
    </xdr:from>
    <xdr:to>
      <xdr:col>14</xdr:col>
      <xdr:colOff>238125</xdr:colOff>
      <xdr:row>26</xdr:row>
      <xdr:rowOff>314325</xdr:rowOff>
    </xdr:to>
    <xdr:pic>
      <xdr:nvPicPr>
        <xdr:cNvPr id="23" name="OptionButton40"/>
        <xdr:cNvPicPr preferRelativeResize="1">
          <a:picLocks noChangeAspect="1"/>
        </xdr:cNvPicPr>
      </xdr:nvPicPr>
      <xdr:blipFill>
        <a:blip r:embed="rId16"/>
        <a:stretch>
          <a:fillRect/>
        </a:stretch>
      </xdr:blipFill>
      <xdr:spPr>
        <a:xfrm>
          <a:off x="3686175" y="5095875"/>
          <a:ext cx="485775" cy="276225"/>
        </a:xfrm>
        <a:prstGeom prst="rect">
          <a:avLst/>
        </a:prstGeom>
        <a:noFill/>
        <a:ln w="9525" cmpd="sng">
          <a:noFill/>
        </a:ln>
      </xdr:spPr>
    </xdr:pic>
    <xdr:clientData/>
  </xdr:twoCellAnchor>
  <xdr:twoCellAnchor editAs="oneCell">
    <xdr:from>
      <xdr:col>7</xdr:col>
      <xdr:colOff>28575</xdr:colOff>
      <xdr:row>28</xdr:row>
      <xdr:rowOff>38100</xdr:rowOff>
    </xdr:from>
    <xdr:to>
      <xdr:col>9</xdr:col>
      <xdr:colOff>0</xdr:colOff>
      <xdr:row>28</xdr:row>
      <xdr:rowOff>314325</xdr:rowOff>
    </xdr:to>
    <xdr:pic>
      <xdr:nvPicPr>
        <xdr:cNvPr id="24" name="OptionButton41"/>
        <xdr:cNvPicPr preferRelativeResize="1">
          <a:picLocks noChangeAspect="1"/>
        </xdr:cNvPicPr>
      </xdr:nvPicPr>
      <xdr:blipFill>
        <a:blip r:embed="rId17"/>
        <a:stretch>
          <a:fillRect/>
        </a:stretch>
      </xdr:blipFill>
      <xdr:spPr>
        <a:xfrm>
          <a:off x="2028825" y="5438775"/>
          <a:ext cx="523875" cy="276225"/>
        </a:xfrm>
        <a:prstGeom prst="rect">
          <a:avLst/>
        </a:prstGeom>
        <a:noFill/>
        <a:ln w="9525" cmpd="sng">
          <a:noFill/>
        </a:ln>
      </xdr:spPr>
    </xdr:pic>
    <xdr:clientData/>
  </xdr:twoCellAnchor>
  <xdr:twoCellAnchor editAs="oneCell">
    <xdr:from>
      <xdr:col>9</xdr:col>
      <xdr:colOff>9525</xdr:colOff>
      <xdr:row>28</xdr:row>
      <xdr:rowOff>28575</xdr:rowOff>
    </xdr:from>
    <xdr:to>
      <xdr:col>10</xdr:col>
      <xdr:colOff>266700</xdr:colOff>
      <xdr:row>28</xdr:row>
      <xdr:rowOff>323850</xdr:rowOff>
    </xdr:to>
    <xdr:pic>
      <xdr:nvPicPr>
        <xdr:cNvPr id="25" name="OptionButton42"/>
        <xdr:cNvPicPr preferRelativeResize="1">
          <a:picLocks noChangeAspect="1"/>
        </xdr:cNvPicPr>
      </xdr:nvPicPr>
      <xdr:blipFill>
        <a:blip r:embed="rId18"/>
        <a:stretch>
          <a:fillRect/>
        </a:stretch>
      </xdr:blipFill>
      <xdr:spPr>
        <a:xfrm>
          <a:off x="2562225" y="5429250"/>
          <a:ext cx="533400" cy="295275"/>
        </a:xfrm>
        <a:prstGeom prst="rect">
          <a:avLst/>
        </a:prstGeom>
        <a:noFill/>
        <a:ln w="9525" cmpd="sng">
          <a:noFill/>
        </a:ln>
      </xdr:spPr>
    </xdr:pic>
    <xdr:clientData/>
  </xdr:twoCellAnchor>
  <xdr:twoCellAnchor editAs="oneCell">
    <xdr:from>
      <xdr:col>11</xdr:col>
      <xdr:colOff>9525</xdr:colOff>
      <xdr:row>28</xdr:row>
      <xdr:rowOff>47625</xdr:rowOff>
    </xdr:from>
    <xdr:to>
      <xdr:col>12</xdr:col>
      <xdr:colOff>266700</xdr:colOff>
      <xdr:row>28</xdr:row>
      <xdr:rowOff>314325</xdr:rowOff>
    </xdr:to>
    <xdr:pic>
      <xdr:nvPicPr>
        <xdr:cNvPr id="26" name="OptionButton43"/>
        <xdr:cNvPicPr preferRelativeResize="1">
          <a:picLocks noChangeAspect="1"/>
        </xdr:cNvPicPr>
      </xdr:nvPicPr>
      <xdr:blipFill>
        <a:blip r:embed="rId19"/>
        <a:stretch>
          <a:fillRect/>
        </a:stretch>
      </xdr:blipFill>
      <xdr:spPr>
        <a:xfrm>
          <a:off x="3114675" y="5448300"/>
          <a:ext cx="533400" cy="266700"/>
        </a:xfrm>
        <a:prstGeom prst="rect">
          <a:avLst/>
        </a:prstGeom>
        <a:noFill/>
        <a:ln w="9525" cmpd="sng">
          <a:noFill/>
        </a:ln>
      </xdr:spPr>
    </xdr:pic>
    <xdr:clientData/>
  </xdr:twoCellAnchor>
  <xdr:twoCellAnchor editAs="oneCell">
    <xdr:from>
      <xdr:col>13</xdr:col>
      <xdr:colOff>28575</xdr:colOff>
      <xdr:row>28</xdr:row>
      <xdr:rowOff>38100</xdr:rowOff>
    </xdr:from>
    <xdr:to>
      <xdr:col>14</xdr:col>
      <xdr:colOff>238125</xdr:colOff>
      <xdr:row>28</xdr:row>
      <xdr:rowOff>314325</xdr:rowOff>
    </xdr:to>
    <xdr:pic>
      <xdr:nvPicPr>
        <xdr:cNvPr id="27" name="OptionButton44"/>
        <xdr:cNvPicPr preferRelativeResize="1">
          <a:picLocks noChangeAspect="1"/>
        </xdr:cNvPicPr>
      </xdr:nvPicPr>
      <xdr:blipFill>
        <a:blip r:embed="rId20"/>
        <a:stretch>
          <a:fillRect/>
        </a:stretch>
      </xdr:blipFill>
      <xdr:spPr>
        <a:xfrm>
          <a:off x="3686175" y="5438775"/>
          <a:ext cx="485775" cy="276225"/>
        </a:xfrm>
        <a:prstGeom prst="rect">
          <a:avLst/>
        </a:prstGeom>
        <a:noFill/>
        <a:ln w="9525" cmpd="sng">
          <a:noFill/>
        </a:ln>
      </xdr:spPr>
    </xdr:pic>
    <xdr:clientData/>
  </xdr:twoCellAnchor>
  <xdr:twoCellAnchor editAs="oneCell">
    <xdr:from>
      <xdr:col>7</xdr:col>
      <xdr:colOff>28575</xdr:colOff>
      <xdr:row>30</xdr:row>
      <xdr:rowOff>38100</xdr:rowOff>
    </xdr:from>
    <xdr:to>
      <xdr:col>9</xdr:col>
      <xdr:colOff>0</xdr:colOff>
      <xdr:row>30</xdr:row>
      <xdr:rowOff>314325</xdr:rowOff>
    </xdr:to>
    <xdr:pic>
      <xdr:nvPicPr>
        <xdr:cNvPr id="28" name="OptionButton45"/>
        <xdr:cNvPicPr preferRelativeResize="1">
          <a:picLocks noChangeAspect="1"/>
        </xdr:cNvPicPr>
      </xdr:nvPicPr>
      <xdr:blipFill>
        <a:blip r:embed="rId21"/>
        <a:stretch>
          <a:fillRect/>
        </a:stretch>
      </xdr:blipFill>
      <xdr:spPr>
        <a:xfrm>
          <a:off x="2028825" y="5781675"/>
          <a:ext cx="523875" cy="276225"/>
        </a:xfrm>
        <a:prstGeom prst="rect">
          <a:avLst/>
        </a:prstGeom>
        <a:noFill/>
        <a:ln w="9525" cmpd="sng">
          <a:noFill/>
        </a:ln>
      </xdr:spPr>
    </xdr:pic>
    <xdr:clientData/>
  </xdr:twoCellAnchor>
  <xdr:twoCellAnchor editAs="oneCell">
    <xdr:from>
      <xdr:col>9</xdr:col>
      <xdr:colOff>9525</xdr:colOff>
      <xdr:row>30</xdr:row>
      <xdr:rowOff>28575</xdr:rowOff>
    </xdr:from>
    <xdr:to>
      <xdr:col>10</xdr:col>
      <xdr:colOff>266700</xdr:colOff>
      <xdr:row>30</xdr:row>
      <xdr:rowOff>323850</xdr:rowOff>
    </xdr:to>
    <xdr:pic>
      <xdr:nvPicPr>
        <xdr:cNvPr id="29" name="OptionButton46"/>
        <xdr:cNvPicPr preferRelativeResize="1">
          <a:picLocks noChangeAspect="1"/>
        </xdr:cNvPicPr>
      </xdr:nvPicPr>
      <xdr:blipFill>
        <a:blip r:embed="rId22"/>
        <a:stretch>
          <a:fillRect/>
        </a:stretch>
      </xdr:blipFill>
      <xdr:spPr>
        <a:xfrm>
          <a:off x="2562225" y="5772150"/>
          <a:ext cx="533400" cy="295275"/>
        </a:xfrm>
        <a:prstGeom prst="rect">
          <a:avLst/>
        </a:prstGeom>
        <a:noFill/>
        <a:ln w="9525" cmpd="sng">
          <a:noFill/>
        </a:ln>
      </xdr:spPr>
    </xdr:pic>
    <xdr:clientData/>
  </xdr:twoCellAnchor>
  <xdr:twoCellAnchor editAs="oneCell">
    <xdr:from>
      <xdr:col>11</xdr:col>
      <xdr:colOff>9525</xdr:colOff>
      <xdr:row>30</xdr:row>
      <xdr:rowOff>47625</xdr:rowOff>
    </xdr:from>
    <xdr:to>
      <xdr:col>12</xdr:col>
      <xdr:colOff>266700</xdr:colOff>
      <xdr:row>30</xdr:row>
      <xdr:rowOff>314325</xdr:rowOff>
    </xdr:to>
    <xdr:pic>
      <xdr:nvPicPr>
        <xdr:cNvPr id="30" name="OptionButton47"/>
        <xdr:cNvPicPr preferRelativeResize="1">
          <a:picLocks noChangeAspect="1"/>
        </xdr:cNvPicPr>
      </xdr:nvPicPr>
      <xdr:blipFill>
        <a:blip r:embed="rId23"/>
        <a:stretch>
          <a:fillRect/>
        </a:stretch>
      </xdr:blipFill>
      <xdr:spPr>
        <a:xfrm>
          <a:off x="3114675" y="5791200"/>
          <a:ext cx="533400" cy="266700"/>
        </a:xfrm>
        <a:prstGeom prst="rect">
          <a:avLst/>
        </a:prstGeom>
        <a:noFill/>
        <a:ln w="9525" cmpd="sng">
          <a:noFill/>
        </a:ln>
      </xdr:spPr>
    </xdr:pic>
    <xdr:clientData/>
  </xdr:twoCellAnchor>
  <xdr:twoCellAnchor editAs="oneCell">
    <xdr:from>
      <xdr:col>13</xdr:col>
      <xdr:colOff>28575</xdr:colOff>
      <xdr:row>30</xdr:row>
      <xdr:rowOff>38100</xdr:rowOff>
    </xdr:from>
    <xdr:to>
      <xdr:col>14</xdr:col>
      <xdr:colOff>238125</xdr:colOff>
      <xdr:row>30</xdr:row>
      <xdr:rowOff>314325</xdr:rowOff>
    </xdr:to>
    <xdr:pic>
      <xdr:nvPicPr>
        <xdr:cNvPr id="31" name="OptionButton48"/>
        <xdr:cNvPicPr preferRelativeResize="1">
          <a:picLocks noChangeAspect="1"/>
        </xdr:cNvPicPr>
      </xdr:nvPicPr>
      <xdr:blipFill>
        <a:blip r:embed="rId24"/>
        <a:stretch>
          <a:fillRect/>
        </a:stretch>
      </xdr:blipFill>
      <xdr:spPr>
        <a:xfrm>
          <a:off x="3686175" y="5781675"/>
          <a:ext cx="48577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40</xdr:row>
      <xdr:rowOff>9525</xdr:rowOff>
    </xdr:from>
    <xdr:to>
      <xdr:col>11</xdr:col>
      <xdr:colOff>0</xdr:colOff>
      <xdr:row>40</xdr:row>
      <xdr:rowOff>9525</xdr:rowOff>
    </xdr:to>
    <xdr:sp>
      <xdr:nvSpPr>
        <xdr:cNvPr id="1" name="Line 1"/>
        <xdr:cNvSpPr>
          <a:spLocks/>
        </xdr:cNvSpPr>
      </xdr:nvSpPr>
      <xdr:spPr>
        <a:xfrm>
          <a:off x="342900" y="7991475"/>
          <a:ext cx="2762250" cy="0"/>
        </a:xfrm>
        <a:prstGeom prst="line">
          <a:avLst/>
        </a:prstGeom>
        <a:noFill/>
        <a:ln w="158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53</xdr:row>
      <xdr:rowOff>0</xdr:rowOff>
    </xdr:from>
    <xdr:to>
      <xdr:col>8</xdr:col>
      <xdr:colOff>276225</xdr:colOff>
      <xdr:row>53</xdr:row>
      <xdr:rowOff>0</xdr:rowOff>
    </xdr:to>
    <xdr:sp>
      <xdr:nvSpPr>
        <xdr:cNvPr id="2" name="Line 2"/>
        <xdr:cNvSpPr>
          <a:spLocks/>
        </xdr:cNvSpPr>
      </xdr:nvSpPr>
      <xdr:spPr>
        <a:xfrm flipV="1">
          <a:off x="2552700" y="10839450"/>
          <a:ext cx="0" cy="0"/>
        </a:xfrm>
        <a:prstGeom prst="line">
          <a:avLst/>
        </a:prstGeom>
        <a:noFill/>
        <a:ln w="158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9525</xdr:rowOff>
    </xdr:from>
    <xdr:to>
      <xdr:col>8</xdr:col>
      <xdr:colOff>0</xdr:colOff>
      <xdr:row>45</xdr:row>
      <xdr:rowOff>0</xdr:rowOff>
    </xdr:to>
    <xdr:sp>
      <xdr:nvSpPr>
        <xdr:cNvPr id="3" name="Line 3"/>
        <xdr:cNvSpPr>
          <a:spLocks/>
        </xdr:cNvSpPr>
      </xdr:nvSpPr>
      <xdr:spPr>
        <a:xfrm>
          <a:off x="2276475" y="6610350"/>
          <a:ext cx="0" cy="2752725"/>
        </a:xfrm>
        <a:prstGeom prst="line">
          <a:avLst/>
        </a:prstGeom>
        <a:noFill/>
        <a:ln w="158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35</xdr:row>
      <xdr:rowOff>9525</xdr:rowOff>
    </xdr:from>
    <xdr:to>
      <xdr:col>11</xdr:col>
      <xdr:colOff>0</xdr:colOff>
      <xdr:row>40</xdr:row>
      <xdr:rowOff>0</xdr:rowOff>
    </xdr:to>
    <xdr:sp>
      <xdr:nvSpPr>
        <xdr:cNvPr id="4" name="Rectangle 4"/>
        <xdr:cNvSpPr>
          <a:spLocks/>
        </xdr:cNvSpPr>
      </xdr:nvSpPr>
      <xdr:spPr>
        <a:xfrm>
          <a:off x="2286000" y="6610350"/>
          <a:ext cx="819150" cy="1371600"/>
        </a:xfrm>
        <a:prstGeom prst="rect">
          <a:avLst/>
        </a:prstGeom>
        <a:solidFill>
          <a:srgbClr val="CCFFFF">
            <a:alpha val="4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7</xdr:col>
      <xdr:colOff>266700</xdr:colOff>
      <xdr:row>40</xdr:row>
      <xdr:rowOff>0</xdr:rowOff>
    </xdr:to>
    <xdr:sp>
      <xdr:nvSpPr>
        <xdr:cNvPr id="5" name="Rectangle 5"/>
        <xdr:cNvSpPr>
          <a:spLocks/>
        </xdr:cNvSpPr>
      </xdr:nvSpPr>
      <xdr:spPr>
        <a:xfrm>
          <a:off x="342900" y="6600825"/>
          <a:ext cx="1924050" cy="1381125"/>
        </a:xfrm>
        <a:prstGeom prst="rect">
          <a:avLst/>
        </a:prstGeom>
        <a:solidFill>
          <a:srgbClr val="00FF00">
            <a:alpha val="4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40</xdr:row>
      <xdr:rowOff>0</xdr:rowOff>
    </xdr:from>
    <xdr:to>
      <xdr:col>8</xdr:col>
      <xdr:colOff>9525</xdr:colOff>
      <xdr:row>45</xdr:row>
      <xdr:rowOff>0</xdr:rowOff>
    </xdr:to>
    <xdr:sp>
      <xdr:nvSpPr>
        <xdr:cNvPr id="6" name="Rectangle 6"/>
        <xdr:cNvSpPr>
          <a:spLocks/>
        </xdr:cNvSpPr>
      </xdr:nvSpPr>
      <xdr:spPr>
        <a:xfrm>
          <a:off x="352425" y="7981950"/>
          <a:ext cx="1933575" cy="1381125"/>
        </a:xfrm>
        <a:prstGeom prst="rect">
          <a:avLst/>
        </a:prstGeom>
        <a:solidFill>
          <a:srgbClr val="FFCC99">
            <a:alpha val="4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11</xdr:col>
      <xdr:colOff>0</xdr:colOff>
      <xdr:row>45</xdr:row>
      <xdr:rowOff>19050</xdr:rowOff>
    </xdr:to>
    <xdr:sp>
      <xdr:nvSpPr>
        <xdr:cNvPr id="7" name="Rectangle 7"/>
        <xdr:cNvSpPr>
          <a:spLocks/>
        </xdr:cNvSpPr>
      </xdr:nvSpPr>
      <xdr:spPr>
        <a:xfrm>
          <a:off x="2276475" y="7981950"/>
          <a:ext cx="828675" cy="1400175"/>
        </a:xfrm>
        <a:prstGeom prst="rect">
          <a:avLst/>
        </a:prstGeom>
        <a:solidFill>
          <a:srgbClr val="FF0000">
            <a:alpha val="4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7</xdr:col>
      <xdr:colOff>28575</xdr:colOff>
      <xdr:row>18</xdr:row>
      <xdr:rowOff>38100</xdr:rowOff>
    </xdr:from>
    <xdr:to>
      <xdr:col>9</xdr:col>
      <xdr:colOff>0</xdr:colOff>
      <xdr:row>18</xdr:row>
      <xdr:rowOff>314325</xdr:rowOff>
    </xdr:to>
    <xdr:pic>
      <xdr:nvPicPr>
        <xdr:cNvPr id="8" name="OptionButton25"/>
        <xdr:cNvPicPr preferRelativeResize="1">
          <a:picLocks noChangeAspect="1"/>
        </xdr:cNvPicPr>
      </xdr:nvPicPr>
      <xdr:blipFill>
        <a:blip r:embed="rId1"/>
        <a:stretch>
          <a:fillRect/>
        </a:stretch>
      </xdr:blipFill>
      <xdr:spPr>
        <a:xfrm>
          <a:off x="2028825" y="3590925"/>
          <a:ext cx="523875" cy="276225"/>
        </a:xfrm>
        <a:prstGeom prst="rect">
          <a:avLst/>
        </a:prstGeom>
        <a:noFill/>
        <a:ln w="9525" cmpd="sng">
          <a:noFill/>
        </a:ln>
      </xdr:spPr>
    </xdr:pic>
    <xdr:clientData/>
  </xdr:twoCellAnchor>
  <xdr:twoCellAnchor editAs="oneCell">
    <xdr:from>
      <xdr:col>9</xdr:col>
      <xdr:colOff>9525</xdr:colOff>
      <xdr:row>18</xdr:row>
      <xdr:rowOff>28575</xdr:rowOff>
    </xdr:from>
    <xdr:to>
      <xdr:col>10</xdr:col>
      <xdr:colOff>266700</xdr:colOff>
      <xdr:row>18</xdr:row>
      <xdr:rowOff>323850</xdr:rowOff>
    </xdr:to>
    <xdr:pic>
      <xdr:nvPicPr>
        <xdr:cNvPr id="9" name="OptionButton26"/>
        <xdr:cNvPicPr preferRelativeResize="1">
          <a:picLocks noChangeAspect="1"/>
        </xdr:cNvPicPr>
      </xdr:nvPicPr>
      <xdr:blipFill>
        <a:blip r:embed="rId2"/>
        <a:stretch>
          <a:fillRect/>
        </a:stretch>
      </xdr:blipFill>
      <xdr:spPr>
        <a:xfrm>
          <a:off x="2562225" y="3581400"/>
          <a:ext cx="533400" cy="295275"/>
        </a:xfrm>
        <a:prstGeom prst="rect">
          <a:avLst/>
        </a:prstGeom>
        <a:noFill/>
        <a:ln w="9525" cmpd="sng">
          <a:noFill/>
        </a:ln>
      </xdr:spPr>
    </xdr:pic>
    <xdr:clientData/>
  </xdr:twoCellAnchor>
  <xdr:twoCellAnchor editAs="oneCell">
    <xdr:from>
      <xdr:col>11</xdr:col>
      <xdr:colOff>9525</xdr:colOff>
      <xdr:row>18</xdr:row>
      <xdr:rowOff>47625</xdr:rowOff>
    </xdr:from>
    <xdr:to>
      <xdr:col>12</xdr:col>
      <xdr:colOff>266700</xdr:colOff>
      <xdr:row>18</xdr:row>
      <xdr:rowOff>314325</xdr:rowOff>
    </xdr:to>
    <xdr:pic>
      <xdr:nvPicPr>
        <xdr:cNvPr id="10" name="OptionButton27"/>
        <xdr:cNvPicPr preferRelativeResize="1">
          <a:picLocks noChangeAspect="1"/>
        </xdr:cNvPicPr>
      </xdr:nvPicPr>
      <xdr:blipFill>
        <a:blip r:embed="rId3"/>
        <a:stretch>
          <a:fillRect/>
        </a:stretch>
      </xdr:blipFill>
      <xdr:spPr>
        <a:xfrm>
          <a:off x="3114675" y="3600450"/>
          <a:ext cx="533400" cy="266700"/>
        </a:xfrm>
        <a:prstGeom prst="rect">
          <a:avLst/>
        </a:prstGeom>
        <a:noFill/>
        <a:ln w="9525" cmpd="sng">
          <a:noFill/>
        </a:ln>
      </xdr:spPr>
    </xdr:pic>
    <xdr:clientData/>
  </xdr:twoCellAnchor>
  <xdr:twoCellAnchor editAs="oneCell">
    <xdr:from>
      <xdr:col>13</xdr:col>
      <xdr:colOff>28575</xdr:colOff>
      <xdr:row>18</xdr:row>
      <xdr:rowOff>38100</xdr:rowOff>
    </xdr:from>
    <xdr:to>
      <xdr:col>14</xdr:col>
      <xdr:colOff>238125</xdr:colOff>
      <xdr:row>18</xdr:row>
      <xdr:rowOff>314325</xdr:rowOff>
    </xdr:to>
    <xdr:pic>
      <xdr:nvPicPr>
        <xdr:cNvPr id="11" name="OptionButton28"/>
        <xdr:cNvPicPr preferRelativeResize="1">
          <a:picLocks noChangeAspect="1"/>
        </xdr:cNvPicPr>
      </xdr:nvPicPr>
      <xdr:blipFill>
        <a:blip r:embed="rId4"/>
        <a:stretch>
          <a:fillRect/>
        </a:stretch>
      </xdr:blipFill>
      <xdr:spPr>
        <a:xfrm>
          <a:off x="3686175" y="3590925"/>
          <a:ext cx="485775" cy="276225"/>
        </a:xfrm>
        <a:prstGeom prst="rect">
          <a:avLst/>
        </a:prstGeom>
        <a:noFill/>
        <a:ln w="9525" cmpd="sng">
          <a:noFill/>
        </a:ln>
      </xdr:spPr>
    </xdr:pic>
    <xdr:clientData/>
  </xdr:twoCellAnchor>
  <xdr:twoCellAnchor editAs="oneCell">
    <xdr:from>
      <xdr:col>7</xdr:col>
      <xdr:colOff>28575</xdr:colOff>
      <xdr:row>20</xdr:row>
      <xdr:rowOff>38100</xdr:rowOff>
    </xdr:from>
    <xdr:to>
      <xdr:col>9</xdr:col>
      <xdr:colOff>0</xdr:colOff>
      <xdr:row>20</xdr:row>
      <xdr:rowOff>314325</xdr:rowOff>
    </xdr:to>
    <xdr:pic>
      <xdr:nvPicPr>
        <xdr:cNvPr id="12" name="OptionButton29"/>
        <xdr:cNvPicPr preferRelativeResize="1">
          <a:picLocks noChangeAspect="1"/>
        </xdr:cNvPicPr>
      </xdr:nvPicPr>
      <xdr:blipFill>
        <a:blip r:embed="rId5"/>
        <a:stretch>
          <a:fillRect/>
        </a:stretch>
      </xdr:blipFill>
      <xdr:spPr>
        <a:xfrm>
          <a:off x="2028825" y="3933825"/>
          <a:ext cx="523875" cy="276225"/>
        </a:xfrm>
        <a:prstGeom prst="rect">
          <a:avLst/>
        </a:prstGeom>
        <a:noFill/>
        <a:ln w="9525" cmpd="sng">
          <a:noFill/>
        </a:ln>
      </xdr:spPr>
    </xdr:pic>
    <xdr:clientData/>
  </xdr:twoCellAnchor>
  <xdr:twoCellAnchor editAs="oneCell">
    <xdr:from>
      <xdr:col>9</xdr:col>
      <xdr:colOff>9525</xdr:colOff>
      <xdr:row>20</xdr:row>
      <xdr:rowOff>28575</xdr:rowOff>
    </xdr:from>
    <xdr:to>
      <xdr:col>10</xdr:col>
      <xdr:colOff>266700</xdr:colOff>
      <xdr:row>20</xdr:row>
      <xdr:rowOff>323850</xdr:rowOff>
    </xdr:to>
    <xdr:pic>
      <xdr:nvPicPr>
        <xdr:cNvPr id="13" name="OptionButton30"/>
        <xdr:cNvPicPr preferRelativeResize="1">
          <a:picLocks noChangeAspect="1"/>
        </xdr:cNvPicPr>
      </xdr:nvPicPr>
      <xdr:blipFill>
        <a:blip r:embed="rId6"/>
        <a:stretch>
          <a:fillRect/>
        </a:stretch>
      </xdr:blipFill>
      <xdr:spPr>
        <a:xfrm>
          <a:off x="2562225" y="3924300"/>
          <a:ext cx="533400" cy="295275"/>
        </a:xfrm>
        <a:prstGeom prst="rect">
          <a:avLst/>
        </a:prstGeom>
        <a:noFill/>
        <a:ln w="9525" cmpd="sng">
          <a:noFill/>
        </a:ln>
      </xdr:spPr>
    </xdr:pic>
    <xdr:clientData/>
  </xdr:twoCellAnchor>
  <xdr:twoCellAnchor editAs="oneCell">
    <xdr:from>
      <xdr:col>11</xdr:col>
      <xdr:colOff>9525</xdr:colOff>
      <xdr:row>20</xdr:row>
      <xdr:rowOff>47625</xdr:rowOff>
    </xdr:from>
    <xdr:to>
      <xdr:col>12</xdr:col>
      <xdr:colOff>266700</xdr:colOff>
      <xdr:row>20</xdr:row>
      <xdr:rowOff>314325</xdr:rowOff>
    </xdr:to>
    <xdr:pic>
      <xdr:nvPicPr>
        <xdr:cNvPr id="14" name="OptionButton31"/>
        <xdr:cNvPicPr preferRelativeResize="1">
          <a:picLocks noChangeAspect="1"/>
        </xdr:cNvPicPr>
      </xdr:nvPicPr>
      <xdr:blipFill>
        <a:blip r:embed="rId7"/>
        <a:stretch>
          <a:fillRect/>
        </a:stretch>
      </xdr:blipFill>
      <xdr:spPr>
        <a:xfrm>
          <a:off x="3114675" y="3943350"/>
          <a:ext cx="533400" cy="266700"/>
        </a:xfrm>
        <a:prstGeom prst="rect">
          <a:avLst/>
        </a:prstGeom>
        <a:noFill/>
        <a:ln w="9525" cmpd="sng">
          <a:noFill/>
        </a:ln>
      </xdr:spPr>
    </xdr:pic>
    <xdr:clientData/>
  </xdr:twoCellAnchor>
  <xdr:twoCellAnchor editAs="oneCell">
    <xdr:from>
      <xdr:col>13</xdr:col>
      <xdr:colOff>28575</xdr:colOff>
      <xdr:row>20</xdr:row>
      <xdr:rowOff>38100</xdr:rowOff>
    </xdr:from>
    <xdr:to>
      <xdr:col>14</xdr:col>
      <xdr:colOff>238125</xdr:colOff>
      <xdr:row>20</xdr:row>
      <xdr:rowOff>314325</xdr:rowOff>
    </xdr:to>
    <xdr:pic>
      <xdr:nvPicPr>
        <xdr:cNvPr id="15" name="OptionButton32"/>
        <xdr:cNvPicPr preferRelativeResize="1">
          <a:picLocks noChangeAspect="1"/>
        </xdr:cNvPicPr>
      </xdr:nvPicPr>
      <xdr:blipFill>
        <a:blip r:embed="rId8"/>
        <a:stretch>
          <a:fillRect/>
        </a:stretch>
      </xdr:blipFill>
      <xdr:spPr>
        <a:xfrm>
          <a:off x="3686175" y="3933825"/>
          <a:ext cx="485775" cy="276225"/>
        </a:xfrm>
        <a:prstGeom prst="rect">
          <a:avLst/>
        </a:prstGeom>
        <a:noFill/>
        <a:ln w="9525" cmpd="sng">
          <a:noFill/>
        </a:ln>
      </xdr:spPr>
    </xdr:pic>
    <xdr:clientData/>
  </xdr:twoCellAnchor>
  <xdr:twoCellAnchor editAs="oneCell">
    <xdr:from>
      <xdr:col>7</xdr:col>
      <xdr:colOff>28575</xdr:colOff>
      <xdr:row>22</xdr:row>
      <xdr:rowOff>38100</xdr:rowOff>
    </xdr:from>
    <xdr:to>
      <xdr:col>9</xdr:col>
      <xdr:colOff>0</xdr:colOff>
      <xdr:row>22</xdr:row>
      <xdr:rowOff>314325</xdr:rowOff>
    </xdr:to>
    <xdr:pic>
      <xdr:nvPicPr>
        <xdr:cNvPr id="16" name="OptionButton33"/>
        <xdr:cNvPicPr preferRelativeResize="1">
          <a:picLocks noChangeAspect="1"/>
        </xdr:cNvPicPr>
      </xdr:nvPicPr>
      <xdr:blipFill>
        <a:blip r:embed="rId9"/>
        <a:stretch>
          <a:fillRect/>
        </a:stretch>
      </xdr:blipFill>
      <xdr:spPr>
        <a:xfrm>
          <a:off x="2028825" y="4276725"/>
          <a:ext cx="523875" cy="276225"/>
        </a:xfrm>
        <a:prstGeom prst="rect">
          <a:avLst/>
        </a:prstGeom>
        <a:noFill/>
        <a:ln w="9525" cmpd="sng">
          <a:noFill/>
        </a:ln>
      </xdr:spPr>
    </xdr:pic>
    <xdr:clientData/>
  </xdr:twoCellAnchor>
  <xdr:twoCellAnchor editAs="oneCell">
    <xdr:from>
      <xdr:col>9</xdr:col>
      <xdr:colOff>9525</xdr:colOff>
      <xdr:row>22</xdr:row>
      <xdr:rowOff>28575</xdr:rowOff>
    </xdr:from>
    <xdr:to>
      <xdr:col>10</xdr:col>
      <xdr:colOff>266700</xdr:colOff>
      <xdr:row>22</xdr:row>
      <xdr:rowOff>323850</xdr:rowOff>
    </xdr:to>
    <xdr:pic>
      <xdr:nvPicPr>
        <xdr:cNvPr id="17" name="OptionButton34"/>
        <xdr:cNvPicPr preferRelativeResize="1">
          <a:picLocks noChangeAspect="1"/>
        </xdr:cNvPicPr>
      </xdr:nvPicPr>
      <xdr:blipFill>
        <a:blip r:embed="rId10"/>
        <a:stretch>
          <a:fillRect/>
        </a:stretch>
      </xdr:blipFill>
      <xdr:spPr>
        <a:xfrm>
          <a:off x="2562225" y="4267200"/>
          <a:ext cx="533400" cy="295275"/>
        </a:xfrm>
        <a:prstGeom prst="rect">
          <a:avLst/>
        </a:prstGeom>
        <a:noFill/>
        <a:ln w="9525" cmpd="sng">
          <a:noFill/>
        </a:ln>
      </xdr:spPr>
    </xdr:pic>
    <xdr:clientData/>
  </xdr:twoCellAnchor>
  <xdr:twoCellAnchor editAs="oneCell">
    <xdr:from>
      <xdr:col>11</xdr:col>
      <xdr:colOff>9525</xdr:colOff>
      <xdr:row>22</xdr:row>
      <xdr:rowOff>47625</xdr:rowOff>
    </xdr:from>
    <xdr:to>
      <xdr:col>12</xdr:col>
      <xdr:colOff>266700</xdr:colOff>
      <xdr:row>22</xdr:row>
      <xdr:rowOff>314325</xdr:rowOff>
    </xdr:to>
    <xdr:pic>
      <xdr:nvPicPr>
        <xdr:cNvPr id="18" name="OptionButton35"/>
        <xdr:cNvPicPr preferRelativeResize="1">
          <a:picLocks noChangeAspect="1"/>
        </xdr:cNvPicPr>
      </xdr:nvPicPr>
      <xdr:blipFill>
        <a:blip r:embed="rId11"/>
        <a:stretch>
          <a:fillRect/>
        </a:stretch>
      </xdr:blipFill>
      <xdr:spPr>
        <a:xfrm>
          <a:off x="3114675" y="4286250"/>
          <a:ext cx="533400" cy="266700"/>
        </a:xfrm>
        <a:prstGeom prst="rect">
          <a:avLst/>
        </a:prstGeom>
        <a:noFill/>
        <a:ln w="9525" cmpd="sng">
          <a:noFill/>
        </a:ln>
      </xdr:spPr>
    </xdr:pic>
    <xdr:clientData/>
  </xdr:twoCellAnchor>
  <xdr:twoCellAnchor editAs="oneCell">
    <xdr:from>
      <xdr:col>13</xdr:col>
      <xdr:colOff>28575</xdr:colOff>
      <xdr:row>22</xdr:row>
      <xdr:rowOff>38100</xdr:rowOff>
    </xdr:from>
    <xdr:to>
      <xdr:col>14</xdr:col>
      <xdr:colOff>238125</xdr:colOff>
      <xdr:row>22</xdr:row>
      <xdr:rowOff>314325</xdr:rowOff>
    </xdr:to>
    <xdr:pic>
      <xdr:nvPicPr>
        <xdr:cNvPr id="19" name="OptionButton36"/>
        <xdr:cNvPicPr preferRelativeResize="1">
          <a:picLocks noChangeAspect="1"/>
        </xdr:cNvPicPr>
      </xdr:nvPicPr>
      <xdr:blipFill>
        <a:blip r:embed="rId12"/>
        <a:stretch>
          <a:fillRect/>
        </a:stretch>
      </xdr:blipFill>
      <xdr:spPr>
        <a:xfrm>
          <a:off x="3686175" y="4276725"/>
          <a:ext cx="485775" cy="276225"/>
        </a:xfrm>
        <a:prstGeom prst="rect">
          <a:avLst/>
        </a:prstGeom>
        <a:noFill/>
        <a:ln w="9525" cmpd="sng">
          <a:noFill/>
        </a:ln>
      </xdr:spPr>
    </xdr:pic>
    <xdr:clientData/>
  </xdr:twoCellAnchor>
  <xdr:twoCellAnchor editAs="oneCell">
    <xdr:from>
      <xdr:col>7</xdr:col>
      <xdr:colOff>28575</xdr:colOff>
      <xdr:row>26</xdr:row>
      <xdr:rowOff>38100</xdr:rowOff>
    </xdr:from>
    <xdr:to>
      <xdr:col>9</xdr:col>
      <xdr:colOff>0</xdr:colOff>
      <xdr:row>26</xdr:row>
      <xdr:rowOff>314325</xdr:rowOff>
    </xdr:to>
    <xdr:pic>
      <xdr:nvPicPr>
        <xdr:cNvPr id="20" name="OptionButton37"/>
        <xdr:cNvPicPr preferRelativeResize="1">
          <a:picLocks noChangeAspect="1"/>
        </xdr:cNvPicPr>
      </xdr:nvPicPr>
      <xdr:blipFill>
        <a:blip r:embed="rId13"/>
        <a:stretch>
          <a:fillRect/>
        </a:stretch>
      </xdr:blipFill>
      <xdr:spPr>
        <a:xfrm>
          <a:off x="2028825" y="5095875"/>
          <a:ext cx="523875" cy="276225"/>
        </a:xfrm>
        <a:prstGeom prst="rect">
          <a:avLst/>
        </a:prstGeom>
        <a:noFill/>
        <a:ln w="9525" cmpd="sng">
          <a:noFill/>
        </a:ln>
      </xdr:spPr>
    </xdr:pic>
    <xdr:clientData/>
  </xdr:twoCellAnchor>
  <xdr:twoCellAnchor editAs="oneCell">
    <xdr:from>
      <xdr:col>9</xdr:col>
      <xdr:colOff>9525</xdr:colOff>
      <xdr:row>26</xdr:row>
      <xdr:rowOff>28575</xdr:rowOff>
    </xdr:from>
    <xdr:to>
      <xdr:col>10</xdr:col>
      <xdr:colOff>266700</xdr:colOff>
      <xdr:row>26</xdr:row>
      <xdr:rowOff>323850</xdr:rowOff>
    </xdr:to>
    <xdr:pic>
      <xdr:nvPicPr>
        <xdr:cNvPr id="21" name="OptionButton38"/>
        <xdr:cNvPicPr preferRelativeResize="1">
          <a:picLocks noChangeAspect="1"/>
        </xdr:cNvPicPr>
      </xdr:nvPicPr>
      <xdr:blipFill>
        <a:blip r:embed="rId14"/>
        <a:stretch>
          <a:fillRect/>
        </a:stretch>
      </xdr:blipFill>
      <xdr:spPr>
        <a:xfrm>
          <a:off x="2562225" y="5086350"/>
          <a:ext cx="533400" cy="295275"/>
        </a:xfrm>
        <a:prstGeom prst="rect">
          <a:avLst/>
        </a:prstGeom>
        <a:noFill/>
        <a:ln w="9525" cmpd="sng">
          <a:noFill/>
        </a:ln>
      </xdr:spPr>
    </xdr:pic>
    <xdr:clientData/>
  </xdr:twoCellAnchor>
  <xdr:twoCellAnchor editAs="oneCell">
    <xdr:from>
      <xdr:col>11</xdr:col>
      <xdr:colOff>9525</xdr:colOff>
      <xdr:row>26</xdr:row>
      <xdr:rowOff>47625</xdr:rowOff>
    </xdr:from>
    <xdr:to>
      <xdr:col>12</xdr:col>
      <xdr:colOff>266700</xdr:colOff>
      <xdr:row>26</xdr:row>
      <xdr:rowOff>314325</xdr:rowOff>
    </xdr:to>
    <xdr:pic>
      <xdr:nvPicPr>
        <xdr:cNvPr id="22" name="OptionButton39"/>
        <xdr:cNvPicPr preferRelativeResize="1">
          <a:picLocks noChangeAspect="1"/>
        </xdr:cNvPicPr>
      </xdr:nvPicPr>
      <xdr:blipFill>
        <a:blip r:embed="rId15"/>
        <a:stretch>
          <a:fillRect/>
        </a:stretch>
      </xdr:blipFill>
      <xdr:spPr>
        <a:xfrm>
          <a:off x="3114675" y="5105400"/>
          <a:ext cx="533400" cy="266700"/>
        </a:xfrm>
        <a:prstGeom prst="rect">
          <a:avLst/>
        </a:prstGeom>
        <a:noFill/>
        <a:ln w="9525" cmpd="sng">
          <a:noFill/>
        </a:ln>
      </xdr:spPr>
    </xdr:pic>
    <xdr:clientData/>
  </xdr:twoCellAnchor>
  <xdr:twoCellAnchor editAs="oneCell">
    <xdr:from>
      <xdr:col>13</xdr:col>
      <xdr:colOff>28575</xdr:colOff>
      <xdr:row>26</xdr:row>
      <xdr:rowOff>38100</xdr:rowOff>
    </xdr:from>
    <xdr:to>
      <xdr:col>14</xdr:col>
      <xdr:colOff>238125</xdr:colOff>
      <xdr:row>26</xdr:row>
      <xdr:rowOff>314325</xdr:rowOff>
    </xdr:to>
    <xdr:pic>
      <xdr:nvPicPr>
        <xdr:cNvPr id="23" name="OptionButton40"/>
        <xdr:cNvPicPr preferRelativeResize="1">
          <a:picLocks noChangeAspect="1"/>
        </xdr:cNvPicPr>
      </xdr:nvPicPr>
      <xdr:blipFill>
        <a:blip r:embed="rId16"/>
        <a:stretch>
          <a:fillRect/>
        </a:stretch>
      </xdr:blipFill>
      <xdr:spPr>
        <a:xfrm>
          <a:off x="3686175" y="5095875"/>
          <a:ext cx="485775" cy="276225"/>
        </a:xfrm>
        <a:prstGeom prst="rect">
          <a:avLst/>
        </a:prstGeom>
        <a:noFill/>
        <a:ln w="9525" cmpd="sng">
          <a:noFill/>
        </a:ln>
      </xdr:spPr>
    </xdr:pic>
    <xdr:clientData/>
  </xdr:twoCellAnchor>
  <xdr:twoCellAnchor editAs="oneCell">
    <xdr:from>
      <xdr:col>7</xdr:col>
      <xdr:colOff>28575</xdr:colOff>
      <xdr:row>28</xdr:row>
      <xdr:rowOff>38100</xdr:rowOff>
    </xdr:from>
    <xdr:to>
      <xdr:col>9</xdr:col>
      <xdr:colOff>0</xdr:colOff>
      <xdr:row>28</xdr:row>
      <xdr:rowOff>314325</xdr:rowOff>
    </xdr:to>
    <xdr:pic>
      <xdr:nvPicPr>
        <xdr:cNvPr id="24" name="OptionButton41"/>
        <xdr:cNvPicPr preferRelativeResize="1">
          <a:picLocks noChangeAspect="1"/>
        </xdr:cNvPicPr>
      </xdr:nvPicPr>
      <xdr:blipFill>
        <a:blip r:embed="rId17"/>
        <a:stretch>
          <a:fillRect/>
        </a:stretch>
      </xdr:blipFill>
      <xdr:spPr>
        <a:xfrm>
          <a:off x="2028825" y="5438775"/>
          <a:ext cx="523875" cy="276225"/>
        </a:xfrm>
        <a:prstGeom prst="rect">
          <a:avLst/>
        </a:prstGeom>
        <a:noFill/>
        <a:ln w="9525" cmpd="sng">
          <a:noFill/>
        </a:ln>
      </xdr:spPr>
    </xdr:pic>
    <xdr:clientData/>
  </xdr:twoCellAnchor>
  <xdr:twoCellAnchor editAs="oneCell">
    <xdr:from>
      <xdr:col>9</xdr:col>
      <xdr:colOff>9525</xdr:colOff>
      <xdr:row>28</xdr:row>
      <xdr:rowOff>28575</xdr:rowOff>
    </xdr:from>
    <xdr:to>
      <xdr:col>10</xdr:col>
      <xdr:colOff>266700</xdr:colOff>
      <xdr:row>28</xdr:row>
      <xdr:rowOff>323850</xdr:rowOff>
    </xdr:to>
    <xdr:pic>
      <xdr:nvPicPr>
        <xdr:cNvPr id="25" name="OptionButton42"/>
        <xdr:cNvPicPr preferRelativeResize="1">
          <a:picLocks noChangeAspect="1"/>
        </xdr:cNvPicPr>
      </xdr:nvPicPr>
      <xdr:blipFill>
        <a:blip r:embed="rId18"/>
        <a:stretch>
          <a:fillRect/>
        </a:stretch>
      </xdr:blipFill>
      <xdr:spPr>
        <a:xfrm>
          <a:off x="2562225" y="5429250"/>
          <a:ext cx="533400" cy="295275"/>
        </a:xfrm>
        <a:prstGeom prst="rect">
          <a:avLst/>
        </a:prstGeom>
        <a:noFill/>
        <a:ln w="9525" cmpd="sng">
          <a:noFill/>
        </a:ln>
      </xdr:spPr>
    </xdr:pic>
    <xdr:clientData/>
  </xdr:twoCellAnchor>
  <xdr:twoCellAnchor editAs="oneCell">
    <xdr:from>
      <xdr:col>11</xdr:col>
      <xdr:colOff>9525</xdr:colOff>
      <xdr:row>28</xdr:row>
      <xdr:rowOff>47625</xdr:rowOff>
    </xdr:from>
    <xdr:to>
      <xdr:col>12</xdr:col>
      <xdr:colOff>266700</xdr:colOff>
      <xdr:row>28</xdr:row>
      <xdr:rowOff>314325</xdr:rowOff>
    </xdr:to>
    <xdr:pic>
      <xdr:nvPicPr>
        <xdr:cNvPr id="26" name="OptionButton43"/>
        <xdr:cNvPicPr preferRelativeResize="1">
          <a:picLocks noChangeAspect="1"/>
        </xdr:cNvPicPr>
      </xdr:nvPicPr>
      <xdr:blipFill>
        <a:blip r:embed="rId19"/>
        <a:stretch>
          <a:fillRect/>
        </a:stretch>
      </xdr:blipFill>
      <xdr:spPr>
        <a:xfrm>
          <a:off x="3114675" y="5448300"/>
          <a:ext cx="533400" cy="266700"/>
        </a:xfrm>
        <a:prstGeom prst="rect">
          <a:avLst/>
        </a:prstGeom>
        <a:noFill/>
        <a:ln w="9525" cmpd="sng">
          <a:noFill/>
        </a:ln>
      </xdr:spPr>
    </xdr:pic>
    <xdr:clientData/>
  </xdr:twoCellAnchor>
  <xdr:twoCellAnchor editAs="oneCell">
    <xdr:from>
      <xdr:col>13</xdr:col>
      <xdr:colOff>28575</xdr:colOff>
      <xdr:row>28</xdr:row>
      <xdr:rowOff>38100</xdr:rowOff>
    </xdr:from>
    <xdr:to>
      <xdr:col>14</xdr:col>
      <xdr:colOff>238125</xdr:colOff>
      <xdr:row>28</xdr:row>
      <xdr:rowOff>314325</xdr:rowOff>
    </xdr:to>
    <xdr:pic>
      <xdr:nvPicPr>
        <xdr:cNvPr id="27" name="OptionButton44"/>
        <xdr:cNvPicPr preferRelativeResize="1">
          <a:picLocks noChangeAspect="1"/>
        </xdr:cNvPicPr>
      </xdr:nvPicPr>
      <xdr:blipFill>
        <a:blip r:embed="rId20"/>
        <a:stretch>
          <a:fillRect/>
        </a:stretch>
      </xdr:blipFill>
      <xdr:spPr>
        <a:xfrm>
          <a:off x="3686175" y="5438775"/>
          <a:ext cx="485775" cy="276225"/>
        </a:xfrm>
        <a:prstGeom prst="rect">
          <a:avLst/>
        </a:prstGeom>
        <a:noFill/>
        <a:ln w="9525" cmpd="sng">
          <a:noFill/>
        </a:ln>
      </xdr:spPr>
    </xdr:pic>
    <xdr:clientData/>
  </xdr:twoCellAnchor>
  <xdr:twoCellAnchor editAs="oneCell">
    <xdr:from>
      <xdr:col>7</xdr:col>
      <xdr:colOff>28575</xdr:colOff>
      <xdr:row>30</xdr:row>
      <xdr:rowOff>38100</xdr:rowOff>
    </xdr:from>
    <xdr:to>
      <xdr:col>9</xdr:col>
      <xdr:colOff>0</xdr:colOff>
      <xdr:row>30</xdr:row>
      <xdr:rowOff>314325</xdr:rowOff>
    </xdr:to>
    <xdr:pic>
      <xdr:nvPicPr>
        <xdr:cNvPr id="28" name="OptionButton45"/>
        <xdr:cNvPicPr preferRelativeResize="1">
          <a:picLocks noChangeAspect="1"/>
        </xdr:cNvPicPr>
      </xdr:nvPicPr>
      <xdr:blipFill>
        <a:blip r:embed="rId21"/>
        <a:stretch>
          <a:fillRect/>
        </a:stretch>
      </xdr:blipFill>
      <xdr:spPr>
        <a:xfrm>
          <a:off x="2028825" y="5781675"/>
          <a:ext cx="523875" cy="276225"/>
        </a:xfrm>
        <a:prstGeom prst="rect">
          <a:avLst/>
        </a:prstGeom>
        <a:noFill/>
        <a:ln w="9525" cmpd="sng">
          <a:noFill/>
        </a:ln>
      </xdr:spPr>
    </xdr:pic>
    <xdr:clientData/>
  </xdr:twoCellAnchor>
  <xdr:twoCellAnchor editAs="oneCell">
    <xdr:from>
      <xdr:col>9</xdr:col>
      <xdr:colOff>9525</xdr:colOff>
      <xdr:row>30</xdr:row>
      <xdr:rowOff>28575</xdr:rowOff>
    </xdr:from>
    <xdr:to>
      <xdr:col>10</xdr:col>
      <xdr:colOff>266700</xdr:colOff>
      <xdr:row>30</xdr:row>
      <xdr:rowOff>323850</xdr:rowOff>
    </xdr:to>
    <xdr:pic>
      <xdr:nvPicPr>
        <xdr:cNvPr id="29" name="OptionButton46"/>
        <xdr:cNvPicPr preferRelativeResize="1">
          <a:picLocks noChangeAspect="1"/>
        </xdr:cNvPicPr>
      </xdr:nvPicPr>
      <xdr:blipFill>
        <a:blip r:embed="rId22"/>
        <a:stretch>
          <a:fillRect/>
        </a:stretch>
      </xdr:blipFill>
      <xdr:spPr>
        <a:xfrm>
          <a:off x="2562225" y="5772150"/>
          <a:ext cx="533400" cy="295275"/>
        </a:xfrm>
        <a:prstGeom prst="rect">
          <a:avLst/>
        </a:prstGeom>
        <a:noFill/>
        <a:ln w="9525" cmpd="sng">
          <a:noFill/>
        </a:ln>
      </xdr:spPr>
    </xdr:pic>
    <xdr:clientData/>
  </xdr:twoCellAnchor>
  <xdr:twoCellAnchor editAs="oneCell">
    <xdr:from>
      <xdr:col>11</xdr:col>
      <xdr:colOff>9525</xdr:colOff>
      <xdr:row>30</xdr:row>
      <xdr:rowOff>47625</xdr:rowOff>
    </xdr:from>
    <xdr:to>
      <xdr:col>12</xdr:col>
      <xdr:colOff>266700</xdr:colOff>
      <xdr:row>30</xdr:row>
      <xdr:rowOff>314325</xdr:rowOff>
    </xdr:to>
    <xdr:pic>
      <xdr:nvPicPr>
        <xdr:cNvPr id="30" name="OptionButton47"/>
        <xdr:cNvPicPr preferRelativeResize="1">
          <a:picLocks noChangeAspect="1"/>
        </xdr:cNvPicPr>
      </xdr:nvPicPr>
      <xdr:blipFill>
        <a:blip r:embed="rId23"/>
        <a:stretch>
          <a:fillRect/>
        </a:stretch>
      </xdr:blipFill>
      <xdr:spPr>
        <a:xfrm>
          <a:off x="3114675" y="5791200"/>
          <a:ext cx="533400" cy="266700"/>
        </a:xfrm>
        <a:prstGeom prst="rect">
          <a:avLst/>
        </a:prstGeom>
        <a:noFill/>
        <a:ln w="9525" cmpd="sng">
          <a:noFill/>
        </a:ln>
      </xdr:spPr>
    </xdr:pic>
    <xdr:clientData/>
  </xdr:twoCellAnchor>
  <xdr:twoCellAnchor editAs="oneCell">
    <xdr:from>
      <xdr:col>13</xdr:col>
      <xdr:colOff>28575</xdr:colOff>
      <xdr:row>30</xdr:row>
      <xdr:rowOff>38100</xdr:rowOff>
    </xdr:from>
    <xdr:to>
      <xdr:col>14</xdr:col>
      <xdr:colOff>238125</xdr:colOff>
      <xdr:row>30</xdr:row>
      <xdr:rowOff>314325</xdr:rowOff>
    </xdr:to>
    <xdr:pic>
      <xdr:nvPicPr>
        <xdr:cNvPr id="31" name="OptionButton48"/>
        <xdr:cNvPicPr preferRelativeResize="1">
          <a:picLocks noChangeAspect="1"/>
        </xdr:cNvPicPr>
      </xdr:nvPicPr>
      <xdr:blipFill>
        <a:blip r:embed="rId24"/>
        <a:stretch>
          <a:fillRect/>
        </a:stretch>
      </xdr:blipFill>
      <xdr:spPr>
        <a:xfrm>
          <a:off x="3686175" y="5781675"/>
          <a:ext cx="485775"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44</xdr:row>
      <xdr:rowOff>9525</xdr:rowOff>
    </xdr:from>
    <xdr:to>
      <xdr:col>11</xdr:col>
      <xdr:colOff>0</xdr:colOff>
      <xdr:row>49</xdr:row>
      <xdr:rowOff>0</xdr:rowOff>
    </xdr:to>
    <xdr:sp>
      <xdr:nvSpPr>
        <xdr:cNvPr id="1" name="Rectangle 4"/>
        <xdr:cNvSpPr>
          <a:spLocks/>
        </xdr:cNvSpPr>
      </xdr:nvSpPr>
      <xdr:spPr>
        <a:xfrm>
          <a:off x="1704975" y="8858250"/>
          <a:ext cx="1400175" cy="1371600"/>
        </a:xfrm>
        <a:prstGeom prst="rect">
          <a:avLst/>
        </a:prstGeom>
        <a:solidFill>
          <a:srgbClr val="CCFFFF">
            <a:alpha val="4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0</xdr:rowOff>
    </xdr:from>
    <xdr:to>
      <xdr:col>5</xdr:col>
      <xdr:colOff>257175</xdr:colOff>
      <xdr:row>48</xdr:row>
      <xdr:rowOff>123825</xdr:rowOff>
    </xdr:to>
    <xdr:sp>
      <xdr:nvSpPr>
        <xdr:cNvPr id="2" name="Rectangle 5"/>
        <xdr:cNvSpPr>
          <a:spLocks/>
        </xdr:cNvSpPr>
      </xdr:nvSpPr>
      <xdr:spPr>
        <a:xfrm>
          <a:off x="342900" y="8848725"/>
          <a:ext cx="1362075" cy="1228725"/>
        </a:xfrm>
        <a:prstGeom prst="rect">
          <a:avLst/>
        </a:prstGeom>
        <a:solidFill>
          <a:srgbClr val="CC99FF">
            <a:alpha val="4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48</xdr:row>
      <xdr:rowOff>142875</xdr:rowOff>
    </xdr:from>
    <xdr:to>
      <xdr:col>11</xdr:col>
      <xdr:colOff>0</xdr:colOff>
      <xdr:row>54</xdr:row>
      <xdr:rowOff>19050</xdr:rowOff>
    </xdr:to>
    <xdr:sp>
      <xdr:nvSpPr>
        <xdr:cNvPr id="3" name="Rectangle 7"/>
        <xdr:cNvSpPr>
          <a:spLocks/>
        </xdr:cNvSpPr>
      </xdr:nvSpPr>
      <xdr:spPr>
        <a:xfrm>
          <a:off x="1714500" y="10096500"/>
          <a:ext cx="1390650" cy="1533525"/>
        </a:xfrm>
        <a:prstGeom prst="rect">
          <a:avLst/>
        </a:prstGeom>
        <a:solidFill>
          <a:srgbClr val="FFFF00">
            <a:alpha val="4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48</xdr:row>
      <xdr:rowOff>142875</xdr:rowOff>
    </xdr:from>
    <xdr:to>
      <xdr:col>5</xdr:col>
      <xdr:colOff>266700</xdr:colOff>
      <xdr:row>54</xdr:row>
      <xdr:rowOff>0</xdr:rowOff>
    </xdr:to>
    <xdr:sp>
      <xdr:nvSpPr>
        <xdr:cNvPr id="4" name="Rectangle 6"/>
        <xdr:cNvSpPr>
          <a:spLocks/>
        </xdr:cNvSpPr>
      </xdr:nvSpPr>
      <xdr:spPr>
        <a:xfrm>
          <a:off x="352425" y="10096500"/>
          <a:ext cx="1362075" cy="1514475"/>
        </a:xfrm>
        <a:prstGeom prst="rect">
          <a:avLst/>
        </a:prstGeom>
        <a:solidFill>
          <a:srgbClr val="FF0000">
            <a:alpha val="4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48</xdr:row>
      <xdr:rowOff>142875</xdr:rowOff>
    </xdr:from>
    <xdr:to>
      <xdr:col>11</xdr:col>
      <xdr:colOff>0</xdr:colOff>
      <xdr:row>48</xdr:row>
      <xdr:rowOff>142875</xdr:rowOff>
    </xdr:to>
    <xdr:sp>
      <xdr:nvSpPr>
        <xdr:cNvPr id="5" name="Line 1"/>
        <xdr:cNvSpPr>
          <a:spLocks/>
        </xdr:cNvSpPr>
      </xdr:nvSpPr>
      <xdr:spPr>
        <a:xfrm>
          <a:off x="342900" y="10096500"/>
          <a:ext cx="2762250" cy="0"/>
        </a:xfrm>
        <a:prstGeom prst="line">
          <a:avLst/>
        </a:prstGeom>
        <a:noFill/>
        <a:ln w="158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62</xdr:row>
      <xdr:rowOff>0</xdr:rowOff>
    </xdr:from>
    <xdr:to>
      <xdr:col>8</xdr:col>
      <xdr:colOff>276225</xdr:colOff>
      <xdr:row>62</xdr:row>
      <xdr:rowOff>0</xdr:rowOff>
    </xdr:to>
    <xdr:sp>
      <xdr:nvSpPr>
        <xdr:cNvPr id="6" name="Line 2"/>
        <xdr:cNvSpPr>
          <a:spLocks/>
        </xdr:cNvSpPr>
      </xdr:nvSpPr>
      <xdr:spPr>
        <a:xfrm flipV="1">
          <a:off x="2552700" y="13087350"/>
          <a:ext cx="0" cy="0"/>
        </a:xfrm>
        <a:prstGeom prst="line">
          <a:avLst/>
        </a:prstGeom>
        <a:noFill/>
        <a:ln w="158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44</xdr:row>
      <xdr:rowOff>9525</xdr:rowOff>
    </xdr:from>
    <xdr:to>
      <xdr:col>5</xdr:col>
      <xdr:colOff>257175</xdr:colOff>
      <xdr:row>54</xdr:row>
      <xdr:rowOff>0</xdr:rowOff>
    </xdr:to>
    <xdr:sp>
      <xdr:nvSpPr>
        <xdr:cNvPr id="7" name="Line 3"/>
        <xdr:cNvSpPr>
          <a:spLocks/>
        </xdr:cNvSpPr>
      </xdr:nvSpPr>
      <xdr:spPr>
        <a:xfrm>
          <a:off x="1704975" y="8858250"/>
          <a:ext cx="0" cy="2752725"/>
        </a:xfrm>
        <a:prstGeom prst="line">
          <a:avLst/>
        </a:prstGeom>
        <a:noFill/>
        <a:ln w="158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7</xdr:col>
      <xdr:colOff>28575</xdr:colOff>
      <xdr:row>27</xdr:row>
      <xdr:rowOff>38100</xdr:rowOff>
    </xdr:from>
    <xdr:to>
      <xdr:col>9</xdr:col>
      <xdr:colOff>0</xdr:colOff>
      <xdr:row>27</xdr:row>
      <xdr:rowOff>314325</xdr:rowOff>
    </xdr:to>
    <xdr:pic>
      <xdr:nvPicPr>
        <xdr:cNvPr id="8" name="OptionButton25"/>
        <xdr:cNvPicPr preferRelativeResize="1">
          <a:picLocks noChangeAspect="1"/>
        </xdr:cNvPicPr>
      </xdr:nvPicPr>
      <xdr:blipFill>
        <a:blip r:embed="rId1"/>
        <a:stretch>
          <a:fillRect/>
        </a:stretch>
      </xdr:blipFill>
      <xdr:spPr>
        <a:xfrm>
          <a:off x="2028825" y="5838825"/>
          <a:ext cx="523875" cy="276225"/>
        </a:xfrm>
        <a:prstGeom prst="rect">
          <a:avLst/>
        </a:prstGeom>
        <a:noFill/>
        <a:ln w="9525" cmpd="sng">
          <a:noFill/>
        </a:ln>
      </xdr:spPr>
    </xdr:pic>
    <xdr:clientData/>
  </xdr:twoCellAnchor>
  <xdr:twoCellAnchor editAs="oneCell">
    <xdr:from>
      <xdr:col>9</xdr:col>
      <xdr:colOff>9525</xdr:colOff>
      <xdr:row>27</xdr:row>
      <xdr:rowOff>28575</xdr:rowOff>
    </xdr:from>
    <xdr:to>
      <xdr:col>10</xdr:col>
      <xdr:colOff>266700</xdr:colOff>
      <xdr:row>27</xdr:row>
      <xdr:rowOff>323850</xdr:rowOff>
    </xdr:to>
    <xdr:pic>
      <xdr:nvPicPr>
        <xdr:cNvPr id="9" name="OptionButton26"/>
        <xdr:cNvPicPr preferRelativeResize="1">
          <a:picLocks noChangeAspect="1"/>
        </xdr:cNvPicPr>
      </xdr:nvPicPr>
      <xdr:blipFill>
        <a:blip r:embed="rId2"/>
        <a:stretch>
          <a:fillRect/>
        </a:stretch>
      </xdr:blipFill>
      <xdr:spPr>
        <a:xfrm>
          <a:off x="2562225" y="5829300"/>
          <a:ext cx="533400" cy="295275"/>
        </a:xfrm>
        <a:prstGeom prst="rect">
          <a:avLst/>
        </a:prstGeom>
        <a:noFill/>
        <a:ln w="9525" cmpd="sng">
          <a:noFill/>
        </a:ln>
      </xdr:spPr>
    </xdr:pic>
    <xdr:clientData/>
  </xdr:twoCellAnchor>
  <xdr:twoCellAnchor editAs="oneCell">
    <xdr:from>
      <xdr:col>11</xdr:col>
      <xdr:colOff>9525</xdr:colOff>
      <xdr:row>27</xdr:row>
      <xdr:rowOff>47625</xdr:rowOff>
    </xdr:from>
    <xdr:to>
      <xdr:col>12</xdr:col>
      <xdr:colOff>266700</xdr:colOff>
      <xdr:row>27</xdr:row>
      <xdr:rowOff>314325</xdr:rowOff>
    </xdr:to>
    <xdr:pic>
      <xdr:nvPicPr>
        <xdr:cNvPr id="10" name="OptionButton27"/>
        <xdr:cNvPicPr preferRelativeResize="1">
          <a:picLocks noChangeAspect="1"/>
        </xdr:cNvPicPr>
      </xdr:nvPicPr>
      <xdr:blipFill>
        <a:blip r:embed="rId3"/>
        <a:stretch>
          <a:fillRect/>
        </a:stretch>
      </xdr:blipFill>
      <xdr:spPr>
        <a:xfrm>
          <a:off x="3114675" y="5848350"/>
          <a:ext cx="533400" cy="266700"/>
        </a:xfrm>
        <a:prstGeom prst="rect">
          <a:avLst/>
        </a:prstGeom>
        <a:noFill/>
        <a:ln w="9525" cmpd="sng">
          <a:noFill/>
        </a:ln>
      </xdr:spPr>
    </xdr:pic>
    <xdr:clientData/>
  </xdr:twoCellAnchor>
  <xdr:twoCellAnchor editAs="oneCell">
    <xdr:from>
      <xdr:col>13</xdr:col>
      <xdr:colOff>28575</xdr:colOff>
      <xdr:row>27</xdr:row>
      <xdr:rowOff>38100</xdr:rowOff>
    </xdr:from>
    <xdr:to>
      <xdr:col>14</xdr:col>
      <xdr:colOff>238125</xdr:colOff>
      <xdr:row>27</xdr:row>
      <xdr:rowOff>314325</xdr:rowOff>
    </xdr:to>
    <xdr:pic>
      <xdr:nvPicPr>
        <xdr:cNvPr id="11" name="OptionButton28"/>
        <xdr:cNvPicPr preferRelativeResize="1">
          <a:picLocks noChangeAspect="1"/>
        </xdr:cNvPicPr>
      </xdr:nvPicPr>
      <xdr:blipFill>
        <a:blip r:embed="rId4"/>
        <a:stretch>
          <a:fillRect/>
        </a:stretch>
      </xdr:blipFill>
      <xdr:spPr>
        <a:xfrm>
          <a:off x="3686175" y="5838825"/>
          <a:ext cx="485775" cy="276225"/>
        </a:xfrm>
        <a:prstGeom prst="rect">
          <a:avLst/>
        </a:prstGeom>
        <a:noFill/>
        <a:ln w="9525" cmpd="sng">
          <a:noFill/>
        </a:ln>
      </xdr:spPr>
    </xdr:pic>
    <xdr:clientData/>
  </xdr:twoCellAnchor>
  <xdr:twoCellAnchor editAs="oneCell">
    <xdr:from>
      <xdr:col>7</xdr:col>
      <xdr:colOff>28575</xdr:colOff>
      <xdr:row>29</xdr:row>
      <xdr:rowOff>38100</xdr:rowOff>
    </xdr:from>
    <xdr:to>
      <xdr:col>9</xdr:col>
      <xdr:colOff>0</xdr:colOff>
      <xdr:row>29</xdr:row>
      <xdr:rowOff>314325</xdr:rowOff>
    </xdr:to>
    <xdr:pic>
      <xdr:nvPicPr>
        <xdr:cNvPr id="12" name="OptionButton29"/>
        <xdr:cNvPicPr preferRelativeResize="1">
          <a:picLocks noChangeAspect="1"/>
        </xdr:cNvPicPr>
      </xdr:nvPicPr>
      <xdr:blipFill>
        <a:blip r:embed="rId5"/>
        <a:stretch>
          <a:fillRect/>
        </a:stretch>
      </xdr:blipFill>
      <xdr:spPr>
        <a:xfrm>
          <a:off x="2028825" y="6181725"/>
          <a:ext cx="523875" cy="276225"/>
        </a:xfrm>
        <a:prstGeom prst="rect">
          <a:avLst/>
        </a:prstGeom>
        <a:noFill/>
        <a:ln w="9525" cmpd="sng">
          <a:noFill/>
        </a:ln>
      </xdr:spPr>
    </xdr:pic>
    <xdr:clientData/>
  </xdr:twoCellAnchor>
  <xdr:twoCellAnchor editAs="oneCell">
    <xdr:from>
      <xdr:col>9</xdr:col>
      <xdr:colOff>9525</xdr:colOff>
      <xdr:row>29</xdr:row>
      <xdr:rowOff>28575</xdr:rowOff>
    </xdr:from>
    <xdr:to>
      <xdr:col>10</xdr:col>
      <xdr:colOff>266700</xdr:colOff>
      <xdr:row>29</xdr:row>
      <xdr:rowOff>323850</xdr:rowOff>
    </xdr:to>
    <xdr:pic>
      <xdr:nvPicPr>
        <xdr:cNvPr id="13" name="OptionButton30"/>
        <xdr:cNvPicPr preferRelativeResize="1">
          <a:picLocks noChangeAspect="1"/>
        </xdr:cNvPicPr>
      </xdr:nvPicPr>
      <xdr:blipFill>
        <a:blip r:embed="rId6"/>
        <a:stretch>
          <a:fillRect/>
        </a:stretch>
      </xdr:blipFill>
      <xdr:spPr>
        <a:xfrm>
          <a:off x="2562225" y="6172200"/>
          <a:ext cx="533400" cy="295275"/>
        </a:xfrm>
        <a:prstGeom prst="rect">
          <a:avLst/>
        </a:prstGeom>
        <a:noFill/>
        <a:ln w="9525" cmpd="sng">
          <a:noFill/>
        </a:ln>
      </xdr:spPr>
    </xdr:pic>
    <xdr:clientData/>
  </xdr:twoCellAnchor>
  <xdr:twoCellAnchor editAs="oneCell">
    <xdr:from>
      <xdr:col>11</xdr:col>
      <xdr:colOff>9525</xdr:colOff>
      <xdr:row>29</xdr:row>
      <xdr:rowOff>47625</xdr:rowOff>
    </xdr:from>
    <xdr:to>
      <xdr:col>12</xdr:col>
      <xdr:colOff>266700</xdr:colOff>
      <xdr:row>29</xdr:row>
      <xdr:rowOff>314325</xdr:rowOff>
    </xdr:to>
    <xdr:pic>
      <xdr:nvPicPr>
        <xdr:cNvPr id="14" name="OptionButton31"/>
        <xdr:cNvPicPr preferRelativeResize="1">
          <a:picLocks noChangeAspect="1"/>
        </xdr:cNvPicPr>
      </xdr:nvPicPr>
      <xdr:blipFill>
        <a:blip r:embed="rId7"/>
        <a:stretch>
          <a:fillRect/>
        </a:stretch>
      </xdr:blipFill>
      <xdr:spPr>
        <a:xfrm>
          <a:off x="3114675" y="6191250"/>
          <a:ext cx="533400" cy="266700"/>
        </a:xfrm>
        <a:prstGeom prst="rect">
          <a:avLst/>
        </a:prstGeom>
        <a:noFill/>
        <a:ln w="9525" cmpd="sng">
          <a:noFill/>
        </a:ln>
      </xdr:spPr>
    </xdr:pic>
    <xdr:clientData/>
  </xdr:twoCellAnchor>
  <xdr:twoCellAnchor editAs="oneCell">
    <xdr:from>
      <xdr:col>13</xdr:col>
      <xdr:colOff>28575</xdr:colOff>
      <xdr:row>29</xdr:row>
      <xdr:rowOff>38100</xdr:rowOff>
    </xdr:from>
    <xdr:to>
      <xdr:col>14</xdr:col>
      <xdr:colOff>238125</xdr:colOff>
      <xdr:row>29</xdr:row>
      <xdr:rowOff>314325</xdr:rowOff>
    </xdr:to>
    <xdr:pic>
      <xdr:nvPicPr>
        <xdr:cNvPr id="15" name="OptionButton32"/>
        <xdr:cNvPicPr preferRelativeResize="1">
          <a:picLocks noChangeAspect="1"/>
        </xdr:cNvPicPr>
      </xdr:nvPicPr>
      <xdr:blipFill>
        <a:blip r:embed="rId8"/>
        <a:stretch>
          <a:fillRect/>
        </a:stretch>
      </xdr:blipFill>
      <xdr:spPr>
        <a:xfrm>
          <a:off x="3686175" y="6181725"/>
          <a:ext cx="485775" cy="276225"/>
        </a:xfrm>
        <a:prstGeom prst="rect">
          <a:avLst/>
        </a:prstGeom>
        <a:noFill/>
        <a:ln w="9525" cmpd="sng">
          <a:noFill/>
        </a:ln>
      </xdr:spPr>
    </xdr:pic>
    <xdr:clientData/>
  </xdr:twoCellAnchor>
  <xdr:twoCellAnchor editAs="oneCell">
    <xdr:from>
      <xdr:col>7</xdr:col>
      <xdr:colOff>28575</xdr:colOff>
      <xdr:row>31</xdr:row>
      <xdr:rowOff>38100</xdr:rowOff>
    </xdr:from>
    <xdr:to>
      <xdr:col>9</xdr:col>
      <xdr:colOff>0</xdr:colOff>
      <xdr:row>31</xdr:row>
      <xdr:rowOff>314325</xdr:rowOff>
    </xdr:to>
    <xdr:pic>
      <xdr:nvPicPr>
        <xdr:cNvPr id="16" name="OptionButton33"/>
        <xdr:cNvPicPr preferRelativeResize="1">
          <a:picLocks noChangeAspect="1"/>
        </xdr:cNvPicPr>
      </xdr:nvPicPr>
      <xdr:blipFill>
        <a:blip r:embed="rId9"/>
        <a:stretch>
          <a:fillRect/>
        </a:stretch>
      </xdr:blipFill>
      <xdr:spPr>
        <a:xfrm>
          <a:off x="2028825" y="6524625"/>
          <a:ext cx="523875" cy="276225"/>
        </a:xfrm>
        <a:prstGeom prst="rect">
          <a:avLst/>
        </a:prstGeom>
        <a:noFill/>
        <a:ln w="9525" cmpd="sng">
          <a:noFill/>
        </a:ln>
      </xdr:spPr>
    </xdr:pic>
    <xdr:clientData/>
  </xdr:twoCellAnchor>
  <xdr:twoCellAnchor editAs="oneCell">
    <xdr:from>
      <xdr:col>9</xdr:col>
      <xdr:colOff>9525</xdr:colOff>
      <xdr:row>31</xdr:row>
      <xdr:rowOff>28575</xdr:rowOff>
    </xdr:from>
    <xdr:to>
      <xdr:col>10</xdr:col>
      <xdr:colOff>266700</xdr:colOff>
      <xdr:row>31</xdr:row>
      <xdr:rowOff>323850</xdr:rowOff>
    </xdr:to>
    <xdr:pic>
      <xdr:nvPicPr>
        <xdr:cNvPr id="17" name="OptionButton34"/>
        <xdr:cNvPicPr preferRelativeResize="1">
          <a:picLocks noChangeAspect="1"/>
        </xdr:cNvPicPr>
      </xdr:nvPicPr>
      <xdr:blipFill>
        <a:blip r:embed="rId10"/>
        <a:stretch>
          <a:fillRect/>
        </a:stretch>
      </xdr:blipFill>
      <xdr:spPr>
        <a:xfrm>
          <a:off x="2562225" y="6515100"/>
          <a:ext cx="533400" cy="295275"/>
        </a:xfrm>
        <a:prstGeom prst="rect">
          <a:avLst/>
        </a:prstGeom>
        <a:noFill/>
        <a:ln w="9525" cmpd="sng">
          <a:noFill/>
        </a:ln>
      </xdr:spPr>
    </xdr:pic>
    <xdr:clientData/>
  </xdr:twoCellAnchor>
  <xdr:twoCellAnchor editAs="oneCell">
    <xdr:from>
      <xdr:col>11</xdr:col>
      <xdr:colOff>9525</xdr:colOff>
      <xdr:row>31</xdr:row>
      <xdr:rowOff>47625</xdr:rowOff>
    </xdr:from>
    <xdr:to>
      <xdr:col>12</xdr:col>
      <xdr:colOff>266700</xdr:colOff>
      <xdr:row>31</xdr:row>
      <xdr:rowOff>314325</xdr:rowOff>
    </xdr:to>
    <xdr:pic>
      <xdr:nvPicPr>
        <xdr:cNvPr id="18" name="OptionButton35"/>
        <xdr:cNvPicPr preferRelativeResize="1">
          <a:picLocks noChangeAspect="1"/>
        </xdr:cNvPicPr>
      </xdr:nvPicPr>
      <xdr:blipFill>
        <a:blip r:embed="rId11"/>
        <a:stretch>
          <a:fillRect/>
        </a:stretch>
      </xdr:blipFill>
      <xdr:spPr>
        <a:xfrm>
          <a:off x="3114675" y="6534150"/>
          <a:ext cx="533400" cy="266700"/>
        </a:xfrm>
        <a:prstGeom prst="rect">
          <a:avLst/>
        </a:prstGeom>
        <a:noFill/>
        <a:ln w="9525" cmpd="sng">
          <a:noFill/>
        </a:ln>
      </xdr:spPr>
    </xdr:pic>
    <xdr:clientData/>
  </xdr:twoCellAnchor>
  <xdr:twoCellAnchor editAs="oneCell">
    <xdr:from>
      <xdr:col>13</xdr:col>
      <xdr:colOff>28575</xdr:colOff>
      <xdr:row>31</xdr:row>
      <xdr:rowOff>38100</xdr:rowOff>
    </xdr:from>
    <xdr:to>
      <xdr:col>14</xdr:col>
      <xdr:colOff>238125</xdr:colOff>
      <xdr:row>31</xdr:row>
      <xdr:rowOff>314325</xdr:rowOff>
    </xdr:to>
    <xdr:pic>
      <xdr:nvPicPr>
        <xdr:cNvPr id="19" name="OptionButton36"/>
        <xdr:cNvPicPr preferRelativeResize="1">
          <a:picLocks noChangeAspect="1"/>
        </xdr:cNvPicPr>
      </xdr:nvPicPr>
      <xdr:blipFill>
        <a:blip r:embed="rId12"/>
        <a:stretch>
          <a:fillRect/>
        </a:stretch>
      </xdr:blipFill>
      <xdr:spPr>
        <a:xfrm>
          <a:off x="3686175" y="6524625"/>
          <a:ext cx="485775" cy="276225"/>
        </a:xfrm>
        <a:prstGeom prst="rect">
          <a:avLst/>
        </a:prstGeom>
        <a:noFill/>
        <a:ln w="9525" cmpd="sng">
          <a:noFill/>
        </a:ln>
      </xdr:spPr>
    </xdr:pic>
    <xdr:clientData/>
  </xdr:twoCellAnchor>
  <xdr:twoCellAnchor editAs="oneCell">
    <xdr:from>
      <xdr:col>7</xdr:col>
      <xdr:colOff>28575</xdr:colOff>
      <xdr:row>35</xdr:row>
      <xdr:rowOff>38100</xdr:rowOff>
    </xdr:from>
    <xdr:to>
      <xdr:col>9</xdr:col>
      <xdr:colOff>0</xdr:colOff>
      <xdr:row>35</xdr:row>
      <xdr:rowOff>314325</xdr:rowOff>
    </xdr:to>
    <xdr:pic>
      <xdr:nvPicPr>
        <xdr:cNvPr id="20" name="OptionButton37"/>
        <xdr:cNvPicPr preferRelativeResize="1">
          <a:picLocks noChangeAspect="1"/>
        </xdr:cNvPicPr>
      </xdr:nvPicPr>
      <xdr:blipFill>
        <a:blip r:embed="rId13"/>
        <a:stretch>
          <a:fillRect/>
        </a:stretch>
      </xdr:blipFill>
      <xdr:spPr>
        <a:xfrm>
          <a:off x="2028825" y="7343775"/>
          <a:ext cx="523875" cy="276225"/>
        </a:xfrm>
        <a:prstGeom prst="rect">
          <a:avLst/>
        </a:prstGeom>
        <a:noFill/>
        <a:ln w="9525" cmpd="sng">
          <a:noFill/>
        </a:ln>
      </xdr:spPr>
    </xdr:pic>
    <xdr:clientData/>
  </xdr:twoCellAnchor>
  <xdr:twoCellAnchor editAs="oneCell">
    <xdr:from>
      <xdr:col>9</xdr:col>
      <xdr:colOff>9525</xdr:colOff>
      <xdr:row>35</xdr:row>
      <xdr:rowOff>28575</xdr:rowOff>
    </xdr:from>
    <xdr:to>
      <xdr:col>10</xdr:col>
      <xdr:colOff>266700</xdr:colOff>
      <xdr:row>35</xdr:row>
      <xdr:rowOff>323850</xdr:rowOff>
    </xdr:to>
    <xdr:pic>
      <xdr:nvPicPr>
        <xdr:cNvPr id="21" name="OptionButton38"/>
        <xdr:cNvPicPr preferRelativeResize="1">
          <a:picLocks noChangeAspect="1"/>
        </xdr:cNvPicPr>
      </xdr:nvPicPr>
      <xdr:blipFill>
        <a:blip r:embed="rId14"/>
        <a:stretch>
          <a:fillRect/>
        </a:stretch>
      </xdr:blipFill>
      <xdr:spPr>
        <a:xfrm>
          <a:off x="2562225" y="7334250"/>
          <a:ext cx="533400" cy="295275"/>
        </a:xfrm>
        <a:prstGeom prst="rect">
          <a:avLst/>
        </a:prstGeom>
        <a:noFill/>
        <a:ln w="9525" cmpd="sng">
          <a:noFill/>
        </a:ln>
      </xdr:spPr>
    </xdr:pic>
    <xdr:clientData/>
  </xdr:twoCellAnchor>
  <xdr:twoCellAnchor editAs="oneCell">
    <xdr:from>
      <xdr:col>11</xdr:col>
      <xdr:colOff>9525</xdr:colOff>
      <xdr:row>35</xdr:row>
      <xdr:rowOff>47625</xdr:rowOff>
    </xdr:from>
    <xdr:to>
      <xdr:col>12</xdr:col>
      <xdr:colOff>266700</xdr:colOff>
      <xdr:row>35</xdr:row>
      <xdr:rowOff>314325</xdr:rowOff>
    </xdr:to>
    <xdr:pic>
      <xdr:nvPicPr>
        <xdr:cNvPr id="22" name="OptionButton39"/>
        <xdr:cNvPicPr preferRelativeResize="1">
          <a:picLocks noChangeAspect="1"/>
        </xdr:cNvPicPr>
      </xdr:nvPicPr>
      <xdr:blipFill>
        <a:blip r:embed="rId15"/>
        <a:stretch>
          <a:fillRect/>
        </a:stretch>
      </xdr:blipFill>
      <xdr:spPr>
        <a:xfrm>
          <a:off x="3114675" y="7353300"/>
          <a:ext cx="533400" cy="266700"/>
        </a:xfrm>
        <a:prstGeom prst="rect">
          <a:avLst/>
        </a:prstGeom>
        <a:noFill/>
        <a:ln w="9525" cmpd="sng">
          <a:noFill/>
        </a:ln>
      </xdr:spPr>
    </xdr:pic>
    <xdr:clientData/>
  </xdr:twoCellAnchor>
  <xdr:twoCellAnchor editAs="oneCell">
    <xdr:from>
      <xdr:col>13</xdr:col>
      <xdr:colOff>28575</xdr:colOff>
      <xdr:row>35</xdr:row>
      <xdr:rowOff>38100</xdr:rowOff>
    </xdr:from>
    <xdr:to>
      <xdr:col>14</xdr:col>
      <xdr:colOff>238125</xdr:colOff>
      <xdr:row>35</xdr:row>
      <xdr:rowOff>314325</xdr:rowOff>
    </xdr:to>
    <xdr:pic>
      <xdr:nvPicPr>
        <xdr:cNvPr id="23" name="OptionButton40"/>
        <xdr:cNvPicPr preferRelativeResize="1">
          <a:picLocks noChangeAspect="1"/>
        </xdr:cNvPicPr>
      </xdr:nvPicPr>
      <xdr:blipFill>
        <a:blip r:embed="rId16"/>
        <a:stretch>
          <a:fillRect/>
        </a:stretch>
      </xdr:blipFill>
      <xdr:spPr>
        <a:xfrm>
          <a:off x="3686175" y="7343775"/>
          <a:ext cx="485775" cy="276225"/>
        </a:xfrm>
        <a:prstGeom prst="rect">
          <a:avLst/>
        </a:prstGeom>
        <a:noFill/>
        <a:ln w="9525" cmpd="sng">
          <a:noFill/>
        </a:ln>
      </xdr:spPr>
    </xdr:pic>
    <xdr:clientData/>
  </xdr:twoCellAnchor>
  <xdr:twoCellAnchor editAs="oneCell">
    <xdr:from>
      <xdr:col>7</xdr:col>
      <xdr:colOff>28575</xdr:colOff>
      <xdr:row>37</xdr:row>
      <xdr:rowOff>38100</xdr:rowOff>
    </xdr:from>
    <xdr:to>
      <xdr:col>9</xdr:col>
      <xdr:colOff>0</xdr:colOff>
      <xdr:row>37</xdr:row>
      <xdr:rowOff>314325</xdr:rowOff>
    </xdr:to>
    <xdr:pic>
      <xdr:nvPicPr>
        <xdr:cNvPr id="24" name="OptionButton41"/>
        <xdr:cNvPicPr preferRelativeResize="1">
          <a:picLocks noChangeAspect="1"/>
        </xdr:cNvPicPr>
      </xdr:nvPicPr>
      <xdr:blipFill>
        <a:blip r:embed="rId17"/>
        <a:stretch>
          <a:fillRect/>
        </a:stretch>
      </xdr:blipFill>
      <xdr:spPr>
        <a:xfrm>
          <a:off x="2028825" y="7686675"/>
          <a:ext cx="523875" cy="276225"/>
        </a:xfrm>
        <a:prstGeom prst="rect">
          <a:avLst/>
        </a:prstGeom>
        <a:noFill/>
        <a:ln w="9525" cmpd="sng">
          <a:noFill/>
        </a:ln>
      </xdr:spPr>
    </xdr:pic>
    <xdr:clientData/>
  </xdr:twoCellAnchor>
  <xdr:twoCellAnchor editAs="oneCell">
    <xdr:from>
      <xdr:col>9</xdr:col>
      <xdr:colOff>9525</xdr:colOff>
      <xdr:row>37</xdr:row>
      <xdr:rowOff>28575</xdr:rowOff>
    </xdr:from>
    <xdr:to>
      <xdr:col>10</xdr:col>
      <xdr:colOff>266700</xdr:colOff>
      <xdr:row>37</xdr:row>
      <xdr:rowOff>323850</xdr:rowOff>
    </xdr:to>
    <xdr:pic>
      <xdr:nvPicPr>
        <xdr:cNvPr id="25" name="OptionButton42"/>
        <xdr:cNvPicPr preferRelativeResize="1">
          <a:picLocks noChangeAspect="1"/>
        </xdr:cNvPicPr>
      </xdr:nvPicPr>
      <xdr:blipFill>
        <a:blip r:embed="rId18"/>
        <a:stretch>
          <a:fillRect/>
        </a:stretch>
      </xdr:blipFill>
      <xdr:spPr>
        <a:xfrm>
          <a:off x="2562225" y="7677150"/>
          <a:ext cx="533400" cy="295275"/>
        </a:xfrm>
        <a:prstGeom prst="rect">
          <a:avLst/>
        </a:prstGeom>
        <a:noFill/>
        <a:ln w="9525" cmpd="sng">
          <a:noFill/>
        </a:ln>
      </xdr:spPr>
    </xdr:pic>
    <xdr:clientData/>
  </xdr:twoCellAnchor>
  <xdr:twoCellAnchor editAs="oneCell">
    <xdr:from>
      <xdr:col>11</xdr:col>
      <xdr:colOff>9525</xdr:colOff>
      <xdr:row>37</xdr:row>
      <xdr:rowOff>47625</xdr:rowOff>
    </xdr:from>
    <xdr:to>
      <xdr:col>12</xdr:col>
      <xdr:colOff>266700</xdr:colOff>
      <xdr:row>37</xdr:row>
      <xdr:rowOff>314325</xdr:rowOff>
    </xdr:to>
    <xdr:pic>
      <xdr:nvPicPr>
        <xdr:cNvPr id="26" name="OptionButton43"/>
        <xdr:cNvPicPr preferRelativeResize="1">
          <a:picLocks noChangeAspect="1"/>
        </xdr:cNvPicPr>
      </xdr:nvPicPr>
      <xdr:blipFill>
        <a:blip r:embed="rId19"/>
        <a:stretch>
          <a:fillRect/>
        </a:stretch>
      </xdr:blipFill>
      <xdr:spPr>
        <a:xfrm>
          <a:off x="3114675" y="7696200"/>
          <a:ext cx="533400" cy="266700"/>
        </a:xfrm>
        <a:prstGeom prst="rect">
          <a:avLst/>
        </a:prstGeom>
        <a:noFill/>
        <a:ln w="9525" cmpd="sng">
          <a:noFill/>
        </a:ln>
      </xdr:spPr>
    </xdr:pic>
    <xdr:clientData/>
  </xdr:twoCellAnchor>
  <xdr:twoCellAnchor editAs="oneCell">
    <xdr:from>
      <xdr:col>13</xdr:col>
      <xdr:colOff>28575</xdr:colOff>
      <xdr:row>37</xdr:row>
      <xdr:rowOff>38100</xdr:rowOff>
    </xdr:from>
    <xdr:to>
      <xdr:col>14</xdr:col>
      <xdr:colOff>238125</xdr:colOff>
      <xdr:row>37</xdr:row>
      <xdr:rowOff>314325</xdr:rowOff>
    </xdr:to>
    <xdr:pic>
      <xdr:nvPicPr>
        <xdr:cNvPr id="27" name="OptionButton44"/>
        <xdr:cNvPicPr preferRelativeResize="1">
          <a:picLocks noChangeAspect="1"/>
        </xdr:cNvPicPr>
      </xdr:nvPicPr>
      <xdr:blipFill>
        <a:blip r:embed="rId20"/>
        <a:stretch>
          <a:fillRect/>
        </a:stretch>
      </xdr:blipFill>
      <xdr:spPr>
        <a:xfrm>
          <a:off x="3686175" y="7686675"/>
          <a:ext cx="485775" cy="276225"/>
        </a:xfrm>
        <a:prstGeom prst="rect">
          <a:avLst/>
        </a:prstGeom>
        <a:noFill/>
        <a:ln w="9525" cmpd="sng">
          <a:noFill/>
        </a:ln>
      </xdr:spPr>
    </xdr:pic>
    <xdr:clientData/>
  </xdr:twoCellAnchor>
  <xdr:twoCellAnchor editAs="oneCell">
    <xdr:from>
      <xdr:col>7</xdr:col>
      <xdr:colOff>28575</xdr:colOff>
      <xdr:row>39</xdr:row>
      <xdr:rowOff>38100</xdr:rowOff>
    </xdr:from>
    <xdr:to>
      <xdr:col>9</xdr:col>
      <xdr:colOff>0</xdr:colOff>
      <xdr:row>39</xdr:row>
      <xdr:rowOff>314325</xdr:rowOff>
    </xdr:to>
    <xdr:pic>
      <xdr:nvPicPr>
        <xdr:cNvPr id="28" name="OptionButton45"/>
        <xdr:cNvPicPr preferRelativeResize="1">
          <a:picLocks noChangeAspect="1"/>
        </xdr:cNvPicPr>
      </xdr:nvPicPr>
      <xdr:blipFill>
        <a:blip r:embed="rId21"/>
        <a:stretch>
          <a:fillRect/>
        </a:stretch>
      </xdr:blipFill>
      <xdr:spPr>
        <a:xfrm>
          <a:off x="2028825" y="8029575"/>
          <a:ext cx="523875" cy="276225"/>
        </a:xfrm>
        <a:prstGeom prst="rect">
          <a:avLst/>
        </a:prstGeom>
        <a:noFill/>
        <a:ln w="9525" cmpd="sng">
          <a:noFill/>
        </a:ln>
      </xdr:spPr>
    </xdr:pic>
    <xdr:clientData/>
  </xdr:twoCellAnchor>
  <xdr:twoCellAnchor editAs="oneCell">
    <xdr:from>
      <xdr:col>9</xdr:col>
      <xdr:colOff>9525</xdr:colOff>
      <xdr:row>39</xdr:row>
      <xdr:rowOff>28575</xdr:rowOff>
    </xdr:from>
    <xdr:to>
      <xdr:col>10</xdr:col>
      <xdr:colOff>266700</xdr:colOff>
      <xdr:row>39</xdr:row>
      <xdr:rowOff>323850</xdr:rowOff>
    </xdr:to>
    <xdr:pic>
      <xdr:nvPicPr>
        <xdr:cNvPr id="29" name="OptionButton46"/>
        <xdr:cNvPicPr preferRelativeResize="1">
          <a:picLocks noChangeAspect="1"/>
        </xdr:cNvPicPr>
      </xdr:nvPicPr>
      <xdr:blipFill>
        <a:blip r:embed="rId22"/>
        <a:stretch>
          <a:fillRect/>
        </a:stretch>
      </xdr:blipFill>
      <xdr:spPr>
        <a:xfrm>
          <a:off x="2562225" y="8020050"/>
          <a:ext cx="533400" cy="295275"/>
        </a:xfrm>
        <a:prstGeom prst="rect">
          <a:avLst/>
        </a:prstGeom>
        <a:noFill/>
        <a:ln w="9525" cmpd="sng">
          <a:noFill/>
        </a:ln>
      </xdr:spPr>
    </xdr:pic>
    <xdr:clientData/>
  </xdr:twoCellAnchor>
  <xdr:twoCellAnchor editAs="oneCell">
    <xdr:from>
      <xdr:col>11</xdr:col>
      <xdr:colOff>9525</xdr:colOff>
      <xdr:row>39</xdr:row>
      <xdr:rowOff>47625</xdr:rowOff>
    </xdr:from>
    <xdr:to>
      <xdr:col>12</xdr:col>
      <xdr:colOff>266700</xdr:colOff>
      <xdr:row>39</xdr:row>
      <xdr:rowOff>314325</xdr:rowOff>
    </xdr:to>
    <xdr:pic>
      <xdr:nvPicPr>
        <xdr:cNvPr id="30" name="OptionButton47"/>
        <xdr:cNvPicPr preferRelativeResize="1">
          <a:picLocks noChangeAspect="1"/>
        </xdr:cNvPicPr>
      </xdr:nvPicPr>
      <xdr:blipFill>
        <a:blip r:embed="rId23"/>
        <a:stretch>
          <a:fillRect/>
        </a:stretch>
      </xdr:blipFill>
      <xdr:spPr>
        <a:xfrm>
          <a:off x="3114675" y="8039100"/>
          <a:ext cx="533400" cy="266700"/>
        </a:xfrm>
        <a:prstGeom prst="rect">
          <a:avLst/>
        </a:prstGeom>
        <a:noFill/>
        <a:ln w="9525" cmpd="sng">
          <a:noFill/>
        </a:ln>
      </xdr:spPr>
    </xdr:pic>
    <xdr:clientData/>
  </xdr:twoCellAnchor>
  <xdr:twoCellAnchor editAs="oneCell">
    <xdr:from>
      <xdr:col>13</xdr:col>
      <xdr:colOff>28575</xdr:colOff>
      <xdr:row>39</xdr:row>
      <xdr:rowOff>38100</xdr:rowOff>
    </xdr:from>
    <xdr:to>
      <xdr:col>14</xdr:col>
      <xdr:colOff>238125</xdr:colOff>
      <xdr:row>39</xdr:row>
      <xdr:rowOff>314325</xdr:rowOff>
    </xdr:to>
    <xdr:pic>
      <xdr:nvPicPr>
        <xdr:cNvPr id="31" name="OptionButton48"/>
        <xdr:cNvPicPr preferRelativeResize="1">
          <a:picLocks noChangeAspect="1"/>
        </xdr:cNvPicPr>
      </xdr:nvPicPr>
      <xdr:blipFill>
        <a:blip r:embed="rId24"/>
        <a:stretch>
          <a:fillRect/>
        </a:stretch>
      </xdr:blipFill>
      <xdr:spPr>
        <a:xfrm>
          <a:off x="3686175" y="8029575"/>
          <a:ext cx="485775" cy="276225"/>
        </a:xfrm>
        <a:prstGeom prst="rect">
          <a:avLst/>
        </a:prstGeom>
        <a:noFill/>
        <a:ln w="9525" cmpd="sng">
          <a:noFill/>
        </a:ln>
      </xdr:spPr>
    </xdr:pic>
    <xdr:clientData/>
  </xdr:twoCellAnchor>
  <xdr:twoCellAnchor editAs="oneCell">
    <xdr:from>
      <xdr:col>7</xdr:col>
      <xdr:colOff>180975</xdr:colOff>
      <xdr:row>10</xdr:row>
      <xdr:rowOff>123825</xdr:rowOff>
    </xdr:from>
    <xdr:to>
      <xdr:col>8</xdr:col>
      <xdr:colOff>180975</xdr:colOff>
      <xdr:row>10</xdr:row>
      <xdr:rowOff>400050</xdr:rowOff>
    </xdr:to>
    <xdr:pic>
      <xdr:nvPicPr>
        <xdr:cNvPr id="32" name="OptionButton3"/>
        <xdr:cNvPicPr preferRelativeResize="1">
          <a:picLocks noChangeAspect="1"/>
        </xdr:cNvPicPr>
      </xdr:nvPicPr>
      <xdr:blipFill>
        <a:blip r:embed="rId25"/>
        <a:stretch>
          <a:fillRect/>
        </a:stretch>
      </xdr:blipFill>
      <xdr:spPr>
        <a:xfrm>
          <a:off x="2181225" y="2019300"/>
          <a:ext cx="276225" cy="276225"/>
        </a:xfrm>
        <a:prstGeom prst="rect">
          <a:avLst/>
        </a:prstGeom>
        <a:noFill/>
        <a:ln w="9525" cmpd="sng">
          <a:noFill/>
        </a:ln>
      </xdr:spPr>
    </xdr:pic>
    <xdr:clientData/>
  </xdr:twoCellAnchor>
  <xdr:twoCellAnchor editAs="oneCell">
    <xdr:from>
      <xdr:col>9</xdr:col>
      <xdr:colOff>161925</xdr:colOff>
      <xdr:row>10</xdr:row>
      <xdr:rowOff>114300</xdr:rowOff>
    </xdr:from>
    <xdr:to>
      <xdr:col>10</xdr:col>
      <xdr:colOff>180975</xdr:colOff>
      <xdr:row>10</xdr:row>
      <xdr:rowOff>409575</xdr:rowOff>
    </xdr:to>
    <xdr:pic>
      <xdr:nvPicPr>
        <xdr:cNvPr id="33" name="OptionButton4"/>
        <xdr:cNvPicPr preferRelativeResize="1">
          <a:picLocks noChangeAspect="1"/>
        </xdr:cNvPicPr>
      </xdr:nvPicPr>
      <xdr:blipFill>
        <a:blip r:embed="rId26"/>
        <a:stretch>
          <a:fillRect/>
        </a:stretch>
      </xdr:blipFill>
      <xdr:spPr>
        <a:xfrm>
          <a:off x="2714625" y="2009775"/>
          <a:ext cx="295275" cy="295275"/>
        </a:xfrm>
        <a:prstGeom prst="rect">
          <a:avLst/>
        </a:prstGeom>
        <a:noFill/>
        <a:ln w="9525" cmpd="sng">
          <a:noFill/>
        </a:ln>
      </xdr:spPr>
    </xdr:pic>
    <xdr:clientData/>
  </xdr:twoCellAnchor>
  <xdr:twoCellAnchor editAs="oneCell">
    <xdr:from>
      <xdr:col>11</xdr:col>
      <xdr:colOff>161925</xdr:colOff>
      <xdr:row>10</xdr:row>
      <xdr:rowOff>133350</xdr:rowOff>
    </xdr:from>
    <xdr:to>
      <xdr:col>12</xdr:col>
      <xdr:colOff>190500</xdr:colOff>
      <xdr:row>10</xdr:row>
      <xdr:rowOff>419100</xdr:rowOff>
    </xdr:to>
    <xdr:pic>
      <xdr:nvPicPr>
        <xdr:cNvPr id="34" name="OptionButton5"/>
        <xdr:cNvPicPr preferRelativeResize="1">
          <a:picLocks noChangeAspect="1"/>
        </xdr:cNvPicPr>
      </xdr:nvPicPr>
      <xdr:blipFill>
        <a:blip r:embed="rId27"/>
        <a:stretch>
          <a:fillRect/>
        </a:stretch>
      </xdr:blipFill>
      <xdr:spPr>
        <a:xfrm>
          <a:off x="3267075" y="2028825"/>
          <a:ext cx="304800" cy="285750"/>
        </a:xfrm>
        <a:prstGeom prst="rect">
          <a:avLst/>
        </a:prstGeom>
        <a:noFill/>
        <a:ln w="9525" cmpd="sng">
          <a:noFill/>
        </a:ln>
      </xdr:spPr>
    </xdr:pic>
    <xdr:clientData/>
  </xdr:twoCellAnchor>
  <xdr:twoCellAnchor editAs="oneCell">
    <xdr:from>
      <xdr:col>7</xdr:col>
      <xdr:colOff>180975</xdr:colOff>
      <xdr:row>12</xdr:row>
      <xdr:rowOff>200025</xdr:rowOff>
    </xdr:from>
    <xdr:to>
      <xdr:col>8</xdr:col>
      <xdr:colOff>190500</xdr:colOff>
      <xdr:row>12</xdr:row>
      <xdr:rowOff>476250</xdr:rowOff>
    </xdr:to>
    <xdr:pic>
      <xdr:nvPicPr>
        <xdr:cNvPr id="35" name="OptionButton7"/>
        <xdr:cNvPicPr preferRelativeResize="1">
          <a:picLocks noChangeAspect="1"/>
        </xdr:cNvPicPr>
      </xdr:nvPicPr>
      <xdr:blipFill>
        <a:blip r:embed="rId28"/>
        <a:stretch>
          <a:fillRect/>
        </a:stretch>
      </xdr:blipFill>
      <xdr:spPr>
        <a:xfrm>
          <a:off x="2181225" y="2628900"/>
          <a:ext cx="285750" cy="276225"/>
        </a:xfrm>
        <a:prstGeom prst="rect">
          <a:avLst/>
        </a:prstGeom>
        <a:noFill/>
        <a:ln w="9525" cmpd="sng">
          <a:noFill/>
        </a:ln>
      </xdr:spPr>
    </xdr:pic>
    <xdr:clientData/>
  </xdr:twoCellAnchor>
  <xdr:twoCellAnchor editAs="oneCell">
    <xdr:from>
      <xdr:col>9</xdr:col>
      <xdr:colOff>161925</xdr:colOff>
      <xdr:row>12</xdr:row>
      <xdr:rowOff>190500</xdr:rowOff>
    </xdr:from>
    <xdr:to>
      <xdr:col>10</xdr:col>
      <xdr:colOff>190500</xdr:colOff>
      <xdr:row>12</xdr:row>
      <xdr:rowOff>485775</xdr:rowOff>
    </xdr:to>
    <xdr:pic>
      <xdr:nvPicPr>
        <xdr:cNvPr id="36" name="OptionButton8"/>
        <xdr:cNvPicPr preferRelativeResize="1">
          <a:picLocks noChangeAspect="1"/>
        </xdr:cNvPicPr>
      </xdr:nvPicPr>
      <xdr:blipFill>
        <a:blip r:embed="rId29"/>
        <a:stretch>
          <a:fillRect/>
        </a:stretch>
      </xdr:blipFill>
      <xdr:spPr>
        <a:xfrm>
          <a:off x="2714625" y="2619375"/>
          <a:ext cx="304800" cy="295275"/>
        </a:xfrm>
        <a:prstGeom prst="rect">
          <a:avLst/>
        </a:prstGeom>
        <a:noFill/>
        <a:ln w="9525" cmpd="sng">
          <a:noFill/>
        </a:ln>
      </xdr:spPr>
    </xdr:pic>
    <xdr:clientData/>
  </xdr:twoCellAnchor>
  <xdr:twoCellAnchor editAs="oneCell">
    <xdr:from>
      <xdr:col>11</xdr:col>
      <xdr:colOff>161925</xdr:colOff>
      <xdr:row>12</xdr:row>
      <xdr:rowOff>209550</xdr:rowOff>
    </xdr:from>
    <xdr:to>
      <xdr:col>12</xdr:col>
      <xdr:colOff>190500</xdr:colOff>
      <xdr:row>12</xdr:row>
      <xdr:rowOff>495300</xdr:rowOff>
    </xdr:to>
    <xdr:pic>
      <xdr:nvPicPr>
        <xdr:cNvPr id="37" name="OptionButton9"/>
        <xdr:cNvPicPr preferRelativeResize="1">
          <a:picLocks noChangeAspect="1"/>
        </xdr:cNvPicPr>
      </xdr:nvPicPr>
      <xdr:blipFill>
        <a:blip r:embed="rId27"/>
        <a:stretch>
          <a:fillRect/>
        </a:stretch>
      </xdr:blipFill>
      <xdr:spPr>
        <a:xfrm>
          <a:off x="3267075" y="2638425"/>
          <a:ext cx="304800" cy="285750"/>
        </a:xfrm>
        <a:prstGeom prst="rect">
          <a:avLst/>
        </a:prstGeom>
        <a:noFill/>
        <a:ln w="9525" cmpd="sng">
          <a:noFill/>
        </a:ln>
      </xdr:spPr>
    </xdr:pic>
    <xdr:clientData/>
  </xdr:twoCellAnchor>
  <xdr:twoCellAnchor editAs="oneCell">
    <xdr:from>
      <xdr:col>7</xdr:col>
      <xdr:colOff>142875</xdr:colOff>
      <xdr:row>8</xdr:row>
      <xdr:rowOff>38100</xdr:rowOff>
    </xdr:from>
    <xdr:to>
      <xdr:col>8</xdr:col>
      <xdr:colOff>142875</xdr:colOff>
      <xdr:row>8</xdr:row>
      <xdr:rowOff>314325</xdr:rowOff>
    </xdr:to>
    <xdr:pic>
      <xdr:nvPicPr>
        <xdr:cNvPr id="38" name="OptionButton11"/>
        <xdr:cNvPicPr preferRelativeResize="1">
          <a:picLocks noChangeAspect="1"/>
        </xdr:cNvPicPr>
      </xdr:nvPicPr>
      <xdr:blipFill>
        <a:blip r:embed="rId25"/>
        <a:stretch>
          <a:fillRect/>
        </a:stretch>
      </xdr:blipFill>
      <xdr:spPr>
        <a:xfrm>
          <a:off x="2143125" y="1590675"/>
          <a:ext cx="276225" cy="276225"/>
        </a:xfrm>
        <a:prstGeom prst="rect">
          <a:avLst/>
        </a:prstGeom>
        <a:noFill/>
        <a:ln w="9525" cmpd="sng">
          <a:noFill/>
        </a:ln>
      </xdr:spPr>
    </xdr:pic>
    <xdr:clientData/>
  </xdr:twoCellAnchor>
  <xdr:twoCellAnchor editAs="oneCell">
    <xdr:from>
      <xdr:col>9</xdr:col>
      <xdr:colOff>180975</xdr:colOff>
      <xdr:row>8</xdr:row>
      <xdr:rowOff>28575</xdr:rowOff>
    </xdr:from>
    <xdr:to>
      <xdr:col>10</xdr:col>
      <xdr:colOff>209550</xdr:colOff>
      <xdr:row>8</xdr:row>
      <xdr:rowOff>333375</xdr:rowOff>
    </xdr:to>
    <xdr:pic>
      <xdr:nvPicPr>
        <xdr:cNvPr id="39" name="OptionButton12"/>
        <xdr:cNvPicPr preferRelativeResize="1">
          <a:picLocks noChangeAspect="1"/>
        </xdr:cNvPicPr>
      </xdr:nvPicPr>
      <xdr:blipFill>
        <a:blip r:embed="rId30"/>
        <a:stretch>
          <a:fillRect/>
        </a:stretch>
      </xdr:blipFill>
      <xdr:spPr>
        <a:xfrm>
          <a:off x="2733675" y="1581150"/>
          <a:ext cx="304800" cy="304800"/>
        </a:xfrm>
        <a:prstGeom prst="rect">
          <a:avLst/>
        </a:prstGeom>
        <a:noFill/>
        <a:ln w="9525" cmpd="sng">
          <a:noFill/>
        </a:ln>
      </xdr:spPr>
    </xdr:pic>
    <xdr:clientData/>
  </xdr:twoCellAnchor>
  <xdr:twoCellAnchor editAs="oneCell">
    <xdr:from>
      <xdr:col>11</xdr:col>
      <xdr:colOff>152400</xdr:colOff>
      <xdr:row>8</xdr:row>
      <xdr:rowOff>47625</xdr:rowOff>
    </xdr:from>
    <xdr:to>
      <xdr:col>12</xdr:col>
      <xdr:colOff>133350</xdr:colOff>
      <xdr:row>8</xdr:row>
      <xdr:rowOff>295275</xdr:rowOff>
    </xdr:to>
    <xdr:pic>
      <xdr:nvPicPr>
        <xdr:cNvPr id="40" name="OptionButton13"/>
        <xdr:cNvPicPr preferRelativeResize="1">
          <a:picLocks noChangeAspect="1"/>
        </xdr:cNvPicPr>
      </xdr:nvPicPr>
      <xdr:blipFill>
        <a:blip r:embed="rId31"/>
        <a:stretch>
          <a:fillRect/>
        </a:stretch>
      </xdr:blipFill>
      <xdr:spPr>
        <a:xfrm>
          <a:off x="3257550" y="1600200"/>
          <a:ext cx="25717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41:D47"/>
  <sheetViews>
    <sheetView workbookViewId="0" topLeftCell="A1">
      <selection activeCell="A1" sqref="A1"/>
    </sheetView>
  </sheetViews>
  <sheetFormatPr defaultColWidth="9.00390625" defaultRowHeight="13.5"/>
  <sheetData>
    <row r="41" ht="13.5">
      <c r="A41" t="s">
        <v>120</v>
      </c>
    </row>
    <row r="42" spans="2:4" ht="13.5">
      <c r="B42" t="s">
        <v>121</v>
      </c>
      <c r="D42" t="s">
        <v>122</v>
      </c>
    </row>
    <row r="43" spans="2:4" ht="13.5">
      <c r="B43" t="s">
        <v>123</v>
      </c>
      <c r="D43" t="s">
        <v>124</v>
      </c>
    </row>
    <row r="44" ht="13.5">
      <c r="A44" t="s">
        <v>125</v>
      </c>
    </row>
    <row r="45" ht="13.5">
      <c r="A45" t="s">
        <v>126</v>
      </c>
    </row>
    <row r="46" spans="1:3" ht="13.5">
      <c r="A46" t="s">
        <v>127</v>
      </c>
      <c r="C46" t="s">
        <v>115</v>
      </c>
    </row>
    <row r="47" ht="13.5">
      <c r="A47" t="s">
        <v>128</v>
      </c>
    </row>
  </sheetData>
  <sheetProtection sheet="1" objects="1" scenarios="1"/>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&amp;C&amp;A</oddHeader>
  </headerFooter>
  <drawing r:id="rId1"/>
</worksheet>
</file>

<file path=xl/worksheets/sheet2.xml><?xml version="1.0" encoding="utf-8"?>
<worksheet xmlns="http://schemas.openxmlformats.org/spreadsheetml/2006/main" xmlns:r="http://schemas.openxmlformats.org/officeDocument/2006/relationships">
  <sheetPr codeName="Sheet3"/>
  <dimension ref="A1:AA47"/>
  <sheetViews>
    <sheetView showGridLines="0" zoomScale="75" zoomScaleNormal="75" workbookViewId="0" topLeftCell="A1">
      <selection activeCell="T13" sqref="T13"/>
    </sheetView>
  </sheetViews>
  <sheetFormatPr defaultColWidth="9.00390625" defaultRowHeight="13.5"/>
  <cols>
    <col min="1" max="1" width="4.50390625" style="0" bestFit="1" customWidth="1"/>
    <col min="2" max="19" width="3.625" style="0" customWidth="1"/>
    <col min="20" max="20" width="5.625" style="0" customWidth="1"/>
    <col min="21" max="24" width="3.625" style="0" customWidth="1"/>
  </cols>
  <sheetData>
    <row r="1" ht="13.5">
      <c r="B1" t="s">
        <v>37</v>
      </c>
    </row>
    <row r="2" ht="13.5">
      <c r="B2" t="s">
        <v>38</v>
      </c>
    </row>
    <row r="3" ht="13.5">
      <c r="B3" t="s">
        <v>0</v>
      </c>
    </row>
    <row r="4" ht="14.25" thickBot="1"/>
    <row r="5" spans="1:20" ht="14.25" thickBot="1">
      <c r="A5">
        <v>1</v>
      </c>
      <c r="B5" s="20" t="s">
        <v>1</v>
      </c>
      <c r="C5" s="20"/>
      <c r="H5" t="s">
        <v>2</v>
      </c>
      <c r="T5" s="1"/>
    </row>
    <row r="6" spans="1:20" ht="14.25" thickBot="1">
      <c r="A6">
        <v>2</v>
      </c>
      <c r="B6" s="20" t="s">
        <v>3</v>
      </c>
      <c r="C6" s="20"/>
      <c r="H6" t="s">
        <v>4</v>
      </c>
      <c r="T6" s="1"/>
    </row>
    <row r="7" spans="1:20" ht="14.25" thickBot="1">
      <c r="A7">
        <v>3</v>
      </c>
      <c r="B7" s="20" t="s">
        <v>5</v>
      </c>
      <c r="C7" s="20"/>
      <c r="H7" t="s">
        <v>6</v>
      </c>
      <c r="T7" s="1"/>
    </row>
    <row r="8" spans="1:20" ht="14.25" thickBot="1">
      <c r="A8">
        <v>4</v>
      </c>
      <c r="B8" s="20" t="s">
        <v>7</v>
      </c>
      <c r="C8" s="20"/>
      <c r="H8" t="s">
        <v>8</v>
      </c>
      <c r="T8" s="1"/>
    </row>
    <row r="9" spans="1:20" ht="13.5">
      <c r="A9">
        <v>5</v>
      </c>
      <c r="B9" s="20" t="s">
        <v>9</v>
      </c>
      <c r="C9" s="20"/>
      <c r="H9" t="s">
        <v>10</v>
      </c>
      <c r="T9" s="22"/>
    </row>
    <row r="10" spans="1:20" ht="13.5">
      <c r="A10">
        <v>6</v>
      </c>
      <c r="B10" s="20" t="s">
        <v>11</v>
      </c>
      <c r="C10" s="20"/>
      <c r="H10" t="s">
        <v>12</v>
      </c>
      <c r="T10" s="29">
        <f>T17</f>
        <v>2</v>
      </c>
    </row>
    <row r="11" ht="14.25" thickBot="1"/>
    <row r="12" spans="3:21" ht="14.25" thickBot="1">
      <c r="C12" t="s">
        <v>13</v>
      </c>
      <c r="T12" s="32">
        <f>(1-POWER(0.959,EXP(0.111*(T5-50.608)+0.029*(T6-129.881)+0.873*(T7-0.058)+0.615*(T9-0.539)+1.056*(T10-1.644))))*100</f>
        <v>0.00034972070867000937</v>
      </c>
      <c r="U12" t="s">
        <v>129</v>
      </c>
    </row>
    <row r="13" spans="3:21" ht="14.25" thickBot="1">
      <c r="C13" t="s">
        <v>14</v>
      </c>
      <c r="T13" s="32">
        <f>(1-POWER(0.977,EXP(0.128*(T5-50.599)+0.037*(T6-129.913)+0.021*(T8-185.613)+0.595*(T9-0.538)+0.772*(T10-1.639))))*100</f>
        <v>5.696617177974872E-07</v>
      </c>
      <c r="U13" t="s">
        <v>129</v>
      </c>
    </row>
    <row r="15" spans="2:7" ht="20.25" customHeight="1">
      <c r="B15" s="20" t="s">
        <v>40</v>
      </c>
      <c r="C15" s="4"/>
      <c r="D15" s="3"/>
      <c r="E15" s="3"/>
      <c r="F15" s="3"/>
      <c r="G15" s="3"/>
    </row>
    <row r="16" spans="2:7" ht="20.25" customHeight="1">
      <c r="B16" s="20" t="s">
        <v>41</v>
      </c>
      <c r="C16" s="4"/>
      <c r="D16" s="3"/>
      <c r="E16" s="3"/>
      <c r="F16" s="3"/>
      <c r="G16" s="3"/>
    </row>
    <row r="17" spans="2:21" ht="20.25" customHeight="1">
      <c r="B17" s="13" t="s">
        <v>42</v>
      </c>
      <c r="C17" s="4"/>
      <c r="D17" s="3"/>
      <c r="E17" s="3"/>
      <c r="F17" s="3"/>
      <c r="G17" s="3"/>
      <c r="T17" s="29">
        <f>IF(T29&lt;8,(IF(T21&lt;10,2,3)),(IF(T21&lt;10,0,1)))</f>
        <v>2</v>
      </c>
      <c r="U17" t="s">
        <v>36</v>
      </c>
    </row>
    <row r="18" spans="2:15" ht="24" customHeight="1">
      <c r="B18" s="65" t="s">
        <v>15</v>
      </c>
      <c r="C18" s="66"/>
      <c r="D18" s="66"/>
      <c r="E18" s="66"/>
      <c r="F18" s="66"/>
      <c r="G18" s="66"/>
      <c r="H18" s="67" t="s">
        <v>30</v>
      </c>
      <c r="I18" s="67"/>
      <c r="J18" s="68" t="s">
        <v>32</v>
      </c>
      <c r="K18" s="69"/>
      <c r="L18" s="68" t="s">
        <v>33</v>
      </c>
      <c r="M18" s="69"/>
      <c r="N18" s="67" t="s">
        <v>31</v>
      </c>
      <c r="O18" s="67"/>
    </row>
    <row r="19" spans="2:15" ht="27" customHeight="1">
      <c r="B19" s="63" t="s">
        <v>16</v>
      </c>
      <c r="C19" s="64"/>
      <c r="D19" s="64"/>
      <c r="E19" s="64"/>
      <c r="F19" s="64"/>
      <c r="G19" s="64"/>
      <c r="H19" s="70">
        <v>4</v>
      </c>
      <c r="I19" s="70"/>
      <c r="J19" s="70">
        <v>3</v>
      </c>
      <c r="K19" s="70"/>
      <c r="L19" s="70">
        <v>2</v>
      </c>
      <c r="M19" s="70"/>
      <c r="N19" s="70">
        <v>1</v>
      </c>
      <c r="O19" s="70"/>
    </row>
    <row r="20" spans="2:15" ht="20.25" customHeight="1" hidden="1">
      <c r="B20" s="2"/>
      <c r="C20" s="2"/>
      <c r="D20" s="2"/>
      <c r="E20" s="2"/>
      <c r="F20" s="2"/>
      <c r="G20" s="2">
        <f>H19*H20+J19*J20+L19*L20+N19*N20</f>
        <v>0</v>
      </c>
      <c r="H20" s="71" t="b">
        <v>0</v>
      </c>
      <c r="I20" s="71"/>
      <c r="J20" s="71" t="b">
        <v>0</v>
      </c>
      <c r="K20" s="71"/>
      <c r="L20" s="71" t="b">
        <v>0</v>
      </c>
      <c r="M20" s="71"/>
      <c r="N20" s="71" t="b">
        <v>0</v>
      </c>
      <c r="O20" s="71"/>
    </row>
    <row r="21" spans="2:27" ht="27" customHeight="1">
      <c r="B21" s="63" t="s">
        <v>17</v>
      </c>
      <c r="C21" s="64"/>
      <c r="D21" s="64"/>
      <c r="E21" s="64"/>
      <c r="F21" s="64"/>
      <c r="G21" s="64"/>
      <c r="H21" s="70">
        <v>4</v>
      </c>
      <c r="I21" s="70"/>
      <c r="J21" s="70">
        <v>3</v>
      </c>
      <c r="K21" s="70"/>
      <c r="L21" s="70">
        <v>2</v>
      </c>
      <c r="M21" s="70"/>
      <c r="N21" s="70">
        <v>1</v>
      </c>
      <c r="O21" s="70"/>
      <c r="P21" s="14"/>
      <c r="Q21" s="14"/>
      <c r="R21" s="14"/>
      <c r="S21" s="14"/>
      <c r="T21" s="29">
        <f>H19*H20+J19*J20+L19*L20+N19*N20+H21*H22+J21*J22+L21*L22+N21*N22+H23*H24+J23*J24+L23*L24+N23*N24</f>
        <v>0</v>
      </c>
      <c r="U21" s="21" t="s">
        <v>39</v>
      </c>
      <c r="V21" s="14"/>
      <c r="W21" s="14"/>
      <c r="X21" s="14"/>
      <c r="Y21" s="14"/>
      <c r="Z21" s="14"/>
      <c r="AA21" s="14"/>
    </row>
    <row r="22" spans="2:27" ht="20.25" customHeight="1" hidden="1">
      <c r="B22" s="2"/>
      <c r="C22" s="2"/>
      <c r="D22" s="2"/>
      <c r="E22" s="2"/>
      <c r="F22" s="2"/>
      <c r="G22" s="2">
        <f>H21*H22+J21*J22+L21*L22+N21*N22</f>
        <v>0</v>
      </c>
      <c r="H22" s="71" t="b">
        <v>0</v>
      </c>
      <c r="I22" s="71"/>
      <c r="J22" s="71" t="b">
        <v>0</v>
      </c>
      <c r="K22" s="71"/>
      <c r="L22" s="71" t="b">
        <v>0</v>
      </c>
      <c r="M22" s="71"/>
      <c r="N22" s="71" t="b">
        <v>0</v>
      </c>
      <c r="O22" s="71"/>
      <c r="P22" s="14"/>
      <c r="Q22" s="14"/>
      <c r="R22" s="14"/>
      <c r="S22" s="14"/>
      <c r="T22" s="14"/>
      <c r="U22" s="14"/>
      <c r="V22" s="14"/>
      <c r="W22" s="14"/>
      <c r="X22" s="14"/>
      <c r="Y22" s="14"/>
      <c r="Z22" s="14"/>
      <c r="AA22" s="14"/>
    </row>
    <row r="23" spans="2:27" ht="27" customHeight="1">
      <c r="B23" s="63" t="s">
        <v>18</v>
      </c>
      <c r="C23" s="64"/>
      <c r="D23" s="64"/>
      <c r="E23" s="64"/>
      <c r="F23" s="64"/>
      <c r="G23" s="64"/>
      <c r="H23" s="70">
        <v>4</v>
      </c>
      <c r="I23" s="70"/>
      <c r="J23" s="70">
        <v>3</v>
      </c>
      <c r="K23" s="70"/>
      <c r="L23" s="70">
        <v>2</v>
      </c>
      <c r="M23" s="70"/>
      <c r="N23" s="70">
        <v>1</v>
      </c>
      <c r="O23" s="70"/>
      <c r="P23" s="14"/>
      <c r="Q23" s="14"/>
      <c r="R23" s="14"/>
      <c r="S23" s="14"/>
      <c r="U23" s="14"/>
      <c r="V23" s="14"/>
      <c r="W23" s="14"/>
      <c r="X23" s="14"/>
      <c r="Y23" s="14"/>
      <c r="Z23" s="14"/>
      <c r="AA23" s="14"/>
    </row>
    <row r="24" spans="7:27" ht="20.25" customHeight="1" hidden="1">
      <c r="G24" s="2">
        <f>H23*H24+J23*J24+L23*L24+N23*N24</f>
        <v>0</v>
      </c>
      <c r="H24" s="71" t="b">
        <v>0</v>
      </c>
      <c r="I24" s="71"/>
      <c r="J24" s="71" t="b">
        <v>0</v>
      </c>
      <c r="K24" s="71"/>
      <c r="L24" s="71" t="b">
        <v>0</v>
      </c>
      <c r="M24" s="71"/>
      <c r="N24" s="71" t="b">
        <v>0</v>
      </c>
      <c r="O24" s="71"/>
      <c r="P24" s="14"/>
      <c r="Q24" s="14"/>
      <c r="R24" s="14"/>
      <c r="S24" s="14"/>
      <c r="T24" s="14"/>
      <c r="U24" s="14"/>
      <c r="V24" s="14"/>
      <c r="W24" s="14"/>
      <c r="X24" s="14"/>
      <c r="Y24" s="14"/>
      <c r="Z24" s="14"/>
      <c r="AA24" s="14"/>
    </row>
    <row r="26" spans="2:15" ht="24" customHeight="1">
      <c r="B26" s="65" t="s">
        <v>19</v>
      </c>
      <c r="C26" s="66"/>
      <c r="D26" s="66"/>
      <c r="E26" s="66"/>
      <c r="F26" s="66"/>
      <c r="G26" s="66"/>
      <c r="H26" s="67" t="s">
        <v>30</v>
      </c>
      <c r="I26" s="67"/>
      <c r="J26" s="68" t="s">
        <v>32</v>
      </c>
      <c r="K26" s="69"/>
      <c r="L26" s="68" t="s">
        <v>33</v>
      </c>
      <c r="M26" s="69"/>
      <c r="N26" s="67" t="s">
        <v>31</v>
      </c>
      <c r="O26" s="67"/>
    </row>
    <row r="27" spans="2:15" ht="27" customHeight="1">
      <c r="B27" s="63" t="s">
        <v>20</v>
      </c>
      <c r="C27" s="64"/>
      <c r="D27" s="64"/>
      <c r="E27" s="64"/>
      <c r="F27" s="64"/>
      <c r="G27" s="64"/>
      <c r="H27" s="70">
        <v>4</v>
      </c>
      <c r="I27" s="70"/>
      <c r="J27" s="70">
        <v>3</v>
      </c>
      <c r="K27" s="70"/>
      <c r="L27" s="70">
        <v>2</v>
      </c>
      <c r="M27" s="70"/>
      <c r="N27" s="70">
        <v>1</v>
      </c>
      <c r="O27" s="70"/>
    </row>
    <row r="28" spans="2:15" ht="20.25" customHeight="1" hidden="1">
      <c r="B28" s="2"/>
      <c r="C28" s="2"/>
      <c r="D28" s="2"/>
      <c r="E28" s="2"/>
      <c r="F28" s="2"/>
      <c r="G28" s="2">
        <f>H27*H28+J27*J28+L27*L28+N27*N28</f>
        <v>0</v>
      </c>
      <c r="H28" s="71" t="b">
        <v>0</v>
      </c>
      <c r="I28" s="71"/>
      <c r="J28" s="71" t="b">
        <v>0</v>
      </c>
      <c r="K28" s="71"/>
      <c r="L28" s="71" t="b">
        <v>0</v>
      </c>
      <c r="M28" s="71"/>
      <c r="N28" s="71" t="b">
        <v>0</v>
      </c>
      <c r="O28" s="71"/>
    </row>
    <row r="29" spans="2:27" ht="27" customHeight="1">
      <c r="B29" s="63" t="s">
        <v>34</v>
      </c>
      <c r="C29" s="64"/>
      <c r="D29" s="64"/>
      <c r="E29" s="64"/>
      <c r="F29" s="64"/>
      <c r="G29" s="64"/>
      <c r="H29" s="70">
        <v>4</v>
      </c>
      <c r="I29" s="70"/>
      <c r="J29" s="70">
        <v>3</v>
      </c>
      <c r="K29" s="70"/>
      <c r="L29" s="70">
        <v>2</v>
      </c>
      <c r="M29" s="70"/>
      <c r="N29" s="70">
        <v>1</v>
      </c>
      <c r="O29" s="70"/>
      <c r="P29" s="14"/>
      <c r="Q29" s="14"/>
      <c r="R29" s="14"/>
      <c r="S29" s="14"/>
      <c r="T29" s="29">
        <f>H27*H28+J27*J28+L27*L28+N27*N28+H29*H30+J29*J30+L29*L30+N29*N30+H31*H32+J31*J32+L31*L32+N31*N32</f>
        <v>0</v>
      </c>
      <c r="U29" s="21" t="s">
        <v>39</v>
      </c>
      <c r="V29" s="14"/>
      <c r="W29" s="14"/>
      <c r="X29" s="14"/>
      <c r="Y29" s="14"/>
      <c r="Z29" s="14"/>
      <c r="AA29" s="14"/>
    </row>
    <row r="30" spans="2:27" ht="20.25" customHeight="1" hidden="1">
      <c r="B30" s="2"/>
      <c r="C30" s="2"/>
      <c r="D30" s="2"/>
      <c r="E30" s="2"/>
      <c r="F30" s="2"/>
      <c r="G30" s="2">
        <f>H29*H30+J29*J30+L29*L30+N29*N30</f>
        <v>0</v>
      </c>
      <c r="H30" s="71" t="b">
        <v>0</v>
      </c>
      <c r="I30" s="71"/>
      <c r="J30" s="71" t="b">
        <v>0</v>
      </c>
      <c r="K30" s="71"/>
      <c r="L30" s="71" t="b">
        <v>0</v>
      </c>
      <c r="M30" s="71"/>
      <c r="N30" s="71" t="b">
        <v>0</v>
      </c>
      <c r="O30" s="71"/>
      <c r="P30" s="14"/>
      <c r="Q30" s="14"/>
      <c r="R30" s="14"/>
      <c r="S30" s="14"/>
      <c r="T30" s="14"/>
      <c r="U30" s="14"/>
      <c r="V30" s="14"/>
      <c r="W30" s="14"/>
      <c r="X30" s="14"/>
      <c r="Y30" s="14"/>
      <c r="Z30" s="14"/>
      <c r="AA30" s="14"/>
    </row>
    <row r="31" spans="2:27" ht="27" customHeight="1">
      <c r="B31" s="63" t="s">
        <v>35</v>
      </c>
      <c r="C31" s="64"/>
      <c r="D31" s="64"/>
      <c r="E31" s="64"/>
      <c r="F31" s="64"/>
      <c r="G31" s="64"/>
      <c r="H31" s="70">
        <v>4</v>
      </c>
      <c r="I31" s="70"/>
      <c r="J31" s="70">
        <v>3</v>
      </c>
      <c r="K31" s="70"/>
      <c r="L31" s="70">
        <v>2</v>
      </c>
      <c r="M31" s="70"/>
      <c r="N31" s="70">
        <v>1</v>
      </c>
      <c r="O31" s="70"/>
      <c r="P31" s="14"/>
      <c r="Q31" s="14"/>
      <c r="R31" s="14"/>
      <c r="S31" s="14"/>
      <c r="U31" s="14"/>
      <c r="V31" s="14"/>
      <c r="W31" s="14"/>
      <c r="X31" s="14"/>
      <c r="Y31" s="14"/>
      <c r="Z31" s="14"/>
      <c r="AA31" s="14"/>
    </row>
    <row r="32" spans="7:27" ht="20.25" customHeight="1" hidden="1">
      <c r="G32" s="2">
        <f>H31*H32+J31*J32+L31*L32+N31*N32</f>
        <v>0</v>
      </c>
      <c r="H32" s="71" t="b">
        <v>0</v>
      </c>
      <c r="I32" s="71"/>
      <c r="J32" s="71" t="b">
        <v>0</v>
      </c>
      <c r="K32" s="71"/>
      <c r="L32" s="71" t="b">
        <v>0</v>
      </c>
      <c r="M32" s="71"/>
      <c r="N32" s="71" t="b">
        <v>0</v>
      </c>
      <c r="O32" s="71"/>
      <c r="P32" s="14"/>
      <c r="Q32" s="14"/>
      <c r="R32" s="14"/>
      <c r="S32" s="14"/>
      <c r="T32" s="14"/>
      <c r="U32" s="14"/>
      <c r="V32" s="14"/>
      <c r="W32" s="14"/>
      <c r="X32" s="14"/>
      <c r="Y32" s="14"/>
      <c r="Z32" s="14"/>
      <c r="AA32" s="14"/>
    </row>
    <row r="35" ht="13.5">
      <c r="A35" t="s">
        <v>19</v>
      </c>
    </row>
    <row r="36" spans="1:18" ht="21.75" customHeight="1">
      <c r="A36" s="9">
        <v>12</v>
      </c>
      <c r="B36" s="10">
        <f>IF(AND($T$29=$A36,$T$21=$B$46),"●","")</f>
      </c>
      <c r="C36" s="11">
        <f>IF(AND($T$29=$A36,$T$21=$C$46),"●","")</f>
      </c>
      <c r="D36" s="11">
        <f>IF(AND($T$29=$A36,$T$21=$D$46),"●","")</f>
      </c>
      <c r="E36" s="11">
        <f>IF(AND($T$29=$A36,$T$21=$E$46),"●","")</f>
      </c>
      <c r="F36" s="11">
        <f>IF(AND($T$29=$A36,$T$21=$F$46),"●","")</f>
      </c>
      <c r="G36" s="11">
        <f>IF(AND($T$29=$A36,$T$21=$G$46),"●","")</f>
      </c>
      <c r="H36" s="11">
        <f>IF(AND($T$29=$A36,$T$21=$H$46),"●","")</f>
      </c>
      <c r="I36" s="11">
        <f>IF(AND($T$29=$A36,$T$21=$I$46),"●","")</f>
      </c>
      <c r="J36" s="11">
        <f>IF(AND($T$29=$A36,$T$21=$J$46),"●","")</f>
      </c>
      <c r="K36" s="12">
        <f>IF(AND($T$29=$A36,$T$21=$K$46),"●","")</f>
      </c>
      <c r="O36" t="s">
        <v>21</v>
      </c>
      <c r="Q36">
        <v>0</v>
      </c>
      <c r="R36" s="5"/>
    </row>
    <row r="37" spans="1:18" ht="21.75" customHeight="1">
      <c r="A37" s="9">
        <v>11</v>
      </c>
      <c r="B37" s="15">
        <f aca="true" t="shared" si="0" ref="B37:B44">IF(AND($T$29=$A37,$T$21=$B$46),"●","")</f>
      </c>
      <c r="C37" s="16">
        <f aca="true" t="shared" si="1" ref="C37:C45">IF(AND($T$29=$A37,$T$21=$C$46),"●","")</f>
      </c>
      <c r="D37" s="16">
        <f aca="true" t="shared" si="2" ref="D37:D45">IF(AND($T$29=$A37,$T$21=$D$46),"●","")</f>
      </c>
      <c r="E37" s="16">
        <f aca="true" t="shared" si="3" ref="E37:E45">IF(AND($T$29=$A37,$T$21=$E$46),"●","")</f>
      </c>
      <c r="F37" s="16">
        <f aca="true" t="shared" si="4" ref="F37:F45">IF(AND($T$29=$A37,$T$21=$F$46),"●","")</f>
      </c>
      <c r="G37" s="16">
        <f aca="true" t="shared" si="5" ref="G37:G45">IF(AND($T$29=$A37,$T$21=$G$46),"●","")</f>
      </c>
      <c r="H37" s="16">
        <f aca="true" t="shared" si="6" ref="H37:H45">IF(AND($T$29=$A37,$T$21=$H$46),"●","")</f>
      </c>
      <c r="I37" s="16">
        <f aca="true" t="shared" si="7" ref="I37:I45">IF(AND($T$29=$A37,$T$21=$I$46),"●","")</f>
      </c>
      <c r="J37" s="16">
        <f aca="true" t="shared" si="8" ref="J37:J45">IF(AND($T$29=$A37,$T$21=$J$46),"●","")</f>
      </c>
      <c r="K37" s="9">
        <f aca="true" t="shared" si="9" ref="K37:K45">IF(AND($T$29=$A37,$T$21=$K$46),"●","")</f>
      </c>
      <c r="O37" t="s">
        <v>22</v>
      </c>
      <c r="Q37">
        <v>1</v>
      </c>
      <c r="R37" s="6"/>
    </row>
    <row r="38" spans="1:18" ht="21.75" customHeight="1">
      <c r="A38" s="9">
        <v>10</v>
      </c>
      <c r="B38" s="15">
        <f t="shared" si="0"/>
      </c>
      <c r="C38" s="16">
        <f t="shared" si="1"/>
      </c>
      <c r="D38" s="16">
        <f t="shared" si="2"/>
      </c>
      <c r="E38" s="16">
        <f t="shared" si="3"/>
      </c>
      <c r="F38" s="16">
        <f t="shared" si="4"/>
      </c>
      <c r="G38" s="16">
        <f t="shared" si="5"/>
      </c>
      <c r="H38" s="16">
        <f t="shared" si="6"/>
      </c>
      <c r="I38" s="16">
        <f t="shared" si="7"/>
      </c>
      <c r="J38" s="16">
        <f t="shared" si="8"/>
      </c>
      <c r="K38" s="9">
        <f t="shared" si="9"/>
      </c>
      <c r="O38" t="s">
        <v>23</v>
      </c>
      <c r="Q38">
        <v>2</v>
      </c>
      <c r="R38" s="7"/>
    </row>
    <row r="39" spans="1:18" ht="21.75" customHeight="1">
      <c r="A39" s="9">
        <v>9</v>
      </c>
      <c r="B39" s="15">
        <f t="shared" si="0"/>
      </c>
      <c r="C39" s="16">
        <f t="shared" si="1"/>
      </c>
      <c r="D39" s="16">
        <f t="shared" si="2"/>
      </c>
      <c r="E39" s="16">
        <f t="shared" si="3"/>
      </c>
      <c r="F39" s="16">
        <f t="shared" si="4"/>
      </c>
      <c r="G39" s="16">
        <f t="shared" si="5"/>
      </c>
      <c r="H39" s="16">
        <f t="shared" si="6"/>
      </c>
      <c r="I39" s="16">
        <f t="shared" si="7"/>
      </c>
      <c r="J39" s="16">
        <f t="shared" si="8"/>
      </c>
      <c r="K39" s="9">
        <f t="shared" si="9"/>
      </c>
      <c r="O39" t="s">
        <v>24</v>
      </c>
      <c r="Q39">
        <v>3</v>
      </c>
      <c r="R39" s="8"/>
    </row>
    <row r="40" spans="1:11" ht="21.75" customHeight="1">
      <c r="A40" s="9">
        <v>8</v>
      </c>
      <c r="B40" s="15">
        <f t="shared" si="0"/>
      </c>
      <c r="C40" s="16">
        <f t="shared" si="1"/>
      </c>
      <c r="D40" s="16">
        <f t="shared" si="2"/>
      </c>
      <c r="E40" s="16">
        <f t="shared" si="3"/>
      </c>
      <c r="F40" s="16">
        <f t="shared" si="4"/>
      </c>
      <c r="G40" s="16">
        <f t="shared" si="5"/>
      </c>
      <c r="H40" s="16">
        <f t="shared" si="6"/>
      </c>
      <c r="I40" s="16">
        <f t="shared" si="7"/>
      </c>
      <c r="J40" s="16">
        <f t="shared" si="8"/>
      </c>
      <c r="K40" s="9">
        <f t="shared" si="9"/>
      </c>
    </row>
    <row r="41" spans="1:11" ht="21.75" customHeight="1">
      <c r="A41" s="9">
        <v>7</v>
      </c>
      <c r="B41" s="15">
        <f>IF(AND($T$29=$A41,$T$21=$B$46),"●","")</f>
      </c>
      <c r="C41" s="16">
        <f t="shared" si="1"/>
      </c>
      <c r="D41" s="16">
        <f>IF(AND($T$29=$A41,$T$21=$D$46),"●","")</f>
      </c>
      <c r="E41" s="16">
        <f t="shared" si="3"/>
      </c>
      <c r="F41" s="16">
        <f>IF(AND($T$29=$A41,$T$21=$F$46),"●","")</f>
      </c>
      <c r="G41" s="16">
        <f t="shared" si="5"/>
      </c>
      <c r="H41" s="16">
        <f t="shared" si="6"/>
      </c>
      <c r="I41" s="16">
        <f t="shared" si="7"/>
      </c>
      <c r="J41" s="16">
        <f t="shared" si="8"/>
      </c>
      <c r="K41" s="9">
        <f t="shared" si="9"/>
      </c>
    </row>
    <row r="42" spans="1:11" ht="21.75" customHeight="1">
      <c r="A42" s="9">
        <v>6</v>
      </c>
      <c r="B42" s="15">
        <f>IF(AND($T$29=$A42,$T$21=$B$46),"●","")</f>
      </c>
      <c r="C42" s="16">
        <f t="shared" si="1"/>
      </c>
      <c r="D42" s="16">
        <f>IF(AND($T$29=$A42,$T$21=$D$46),"●","")</f>
      </c>
      <c r="E42" s="16">
        <f t="shared" si="3"/>
      </c>
      <c r="F42" s="16">
        <f t="shared" si="4"/>
      </c>
      <c r="G42" s="16">
        <f t="shared" si="5"/>
      </c>
      <c r="H42" s="16">
        <f t="shared" si="6"/>
      </c>
      <c r="I42" s="16">
        <f t="shared" si="7"/>
      </c>
      <c r="J42" s="16">
        <f t="shared" si="8"/>
      </c>
      <c r="K42" s="9">
        <f t="shared" si="9"/>
      </c>
    </row>
    <row r="43" spans="1:11" ht="21.75" customHeight="1">
      <c r="A43" s="9">
        <v>5</v>
      </c>
      <c r="B43" s="15">
        <f t="shared" si="0"/>
      </c>
      <c r="C43" s="16">
        <f t="shared" si="1"/>
      </c>
      <c r="D43" s="16">
        <f t="shared" si="2"/>
      </c>
      <c r="E43" s="16">
        <f t="shared" si="3"/>
      </c>
      <c r="F43" s="16">
        <f t="shared" si="4"/>
      </c>
      <c r="G43" s="16">
        <f t="shared" si="5"/>
      </c>
      <c r="H43" s="16">
        <f t="shared" si="6"/>
      </c>
      <c r="I43" s="16">
        <f t="shared" si="7"/>
      </c>
      <c r="J43" s="16">
        <f t="shared" si="8"/>
      </c>
      <c r="K43" s="9">
        <f t="shared" si="9"/>
      </c>
    </row>
    <row r="44" spans="1:11" ht="21.75" customHeight="1">
      <c r="A44" s="9">
        <v>4</v>
      </c>
      <c r="B44" s="15">
        <f t="shared" si="0"/>
      </c>
      <c r="C44" s="16">
        <f t="shared" si="1"/>
      </c>
      <c r="D44" s="16">
        <f t="shared" si="2"/>
      </c>
      <c r="E44" s="16">
        <f t="shared" si="3"/>
      </c>
      <c r="F44" s="16">
        <f t="shared" si="4"/>
      </c>
      <c r="G44" s="16">
        <f t="shared" si="5"/>
      </c>
      <c r="H44" s="16">
        <f t="shared" si="6"/>
      </c>
      <c r="I44" s="16">
        <f t="shared" si="7"/>
      </c>
      <c r="J44" s="16">
        <f t="shared" si="8"/>
      </c>
      <c r="K44" s="9">
        <f t="shared" si="9"/>
      </c>
    </row>
    <row r="45" spans="1:11" ht="21.75" customHeight="1">
      <c r="A45" s="9">
        <v>3</v>
      </c>
      <c r="B45" s="17">
        <f>IF(AND($T$29=$A45,$T$21=$B$46),"●","")</f>
      </c>
      <c r="C45" s="18">
        <f t="shared" si="1"/>
      </c>
      <c r="D45" s="18">
        <f t="shared" si="2"/>
      </c>
      <c r="E45" s="18">
        <f t="shared" si="3"/>
      </c>
      <c r="F45" s="18">
        <f t="shared" si="4"/>
      </c>
      <c r="G45" s="18">
        <f t="shared" si="5"/>
      </c>
      <c r="H45" s="18">
        <f t="shared" si="6"/>
      </c>
      <c r="I45" s="18">
        <f t="shared" si="7"/>
      </c>
      <c r="J45" s="18">
        <f t="shared" si="8"/>
      </c>
      <c r="K45" s="19">
        <f t="shared" si="9"/>
      </c>
    </row>
    <row r="46" spans="2:11" ht="21.75" customHeight="1">
      <c r="B46" s="11">
        <v>3</v>
      </c>
      <c r="C46" s="11">
        <v>4</v>
      </c>
      <c r="D46" s="11">
        <v>5</v>
      </c>
      <c r="E46" s="11">
        <v>6</v>
      </c>
      <c r="F46" s="11">
        <v>7</v>
      </c>
      <c r="G46" s="11">
        <v>8</v>
      </c>
      <c r="H46" s="11">
        <v>9</v>
      </c>
      <c r="I46" s="11">
        <v>10</v>
      </c>
      <c r="J46" s="11">
        <v>11</v>
      </c>
      <c r="K46" s="11">
        <v>12</v>
      </c>
    </row>
    <row r="47" ht="13.5">
      <c r="B47" t="s">
        <v>15</v>
      </c>
    </row>
  </sheetData>
  <sheetProtection sheet="1" objects="1" scenarios="1"/>
  <mergeCells count="64">
    <mergeCell ref="N31:O31"/>
    <mergeCell ref="H32:I32"/>
    <mergeCell ref="J32:K32"/>
    <mergeCell ref="L32:M32"/>
    <mergeCell ref="N32:O32"/>
    <mergeCell ref="B31:G31"/>
    <mergeCell ref="H31:I31"/>
    <mergeCell ref="J31:K31"/>
    <mergeCell ref="L31:M31"/>
    <mergeCell ref="N29:O29"/>
    <mergeCell ref="H30:I30"/>
    <mergeCell ref="J30:K30"/>
    <mergeCell ref="L30:M30"/>
    <mergeCell ref="N30:O30"/>
    <mergeCell ref="B29:G29"/>
    <mergeCell ref="H29:I29"/>
    <mergeCell ref="J29:K29"/>
    <mergeCell ref="L29:M29"/>
    <mergeCell ref="H28:I28"/>
    <mergeCell ref="J28:K28"/>
    <mergeCell ref="L28:M28"/>
    <mergeCell ref="N28:O28"/>
    <mergeCell ref="N21:O21"/>
    <mergeCell ref="H22:I22"/>
    <mergeCell ref="J22:K22"/>
    <mergeCell ref="L22:M22"/>
    <mergeCell ref="N22:O22"/>
    <mergeCell ref="H21:I21"/>
    <mergeCell ref="J21:K21"/>
    <mergeCell ref="L21:M21"/>
    <mergeCell ref="H20:I20"/>
    <mergeCell ref="J19:K19"/>
    <mergeCell ref="L19:M19"/>
    <mergeCell ref="N19:O19"/>
    <mergeCell ref="J20:K20"/>
    <mergeCell ref="L20:M20"/>
    <mergeCell ref="N20:O20"/>
    <mergeCell ref="H19:I19"/>
    <mergeCell ref="H24:I24"/>
    <mergeCell ref="J24:K24"/>
    <mergeCell ref="L24:M24"/>
    <mergeCell ref="N24:O24"/>
    <mergeCell ref="H23:I23"/>
    <mergeCell ref="J23:K23"/>
    <mergeCell ref="L23:M23"/>
    <mergeCell ref="N23:O23"/>
    <mergeCell ref="N26:O26"/>
    <mergeCell ref="B27:G27"/>
    <mergeCell ref="H27:I27"/>
    <mergeCell ref="J27:K27"/>
    <mergeCell ref="L27:M27"/>
    <mergeCell ref="N27:O27"/>
    <mergeCell ref="B26:G26"/>
    <mergeCell ref="H26:I26"/>
    <mergeCell ref="J26:K26"/>
    <mergeCell ref="L26:M26"/>
    <mergeCell ref="H18:I18"/>
    <mergeCell ref="J18:K18"/>
    <mergeCell ref="N18:O18"/>
    <mergeCell ref="L18:M18"/>
    <mergeCell ref="B19:G19"/>
    <mergeCell ref="B21:G21"/>
    <mergeCell ref="B23:G23"/>
    <mergeCell ref="B18:G18"/>
  </mergeCells>
  <printOptions/>
  <pageMargins left="0.5905511811023623" right="0.25" top="0.7874015748031497" bottom="0.5905511811023623" header="0.5118110236220472" footer="0.5118110236220472"/>
  <pageSetup horizontalDpi="300" verticalDpi="300" orientation="portrait" paperSize="9" r:id="rId2"/>
  <headerFooter alignWithMargins="0">
    <oddHeader>&amp;C&amp;A</oddHeader>
  </headerFooter>
  <drawing r:id="rId1"/>
</worksheet>
</file>

<file path=xl/worksheets/sheet3.xml><?xml version="1.0" encoding="utf-8"?>
<worksheet xmlns="http://schemas.openxmlformats.org/spreadsheetml/2006/main" xmlns:r="http://schemas.openxmlformats.org/officeDocument/2006/relationships">
  <sheetPr codeName="Sheet4"/>
  <dimension ref="A1:AA47"/>
  <sheetViews>
    <sheetView showGridLines="0" tabSelected="1" zoomScale="75" zoomScaleNormal="75" workbookViewId="0" topLeftCell="A4">
      <selection activeCell="Y16" sqref="Y16"/>
    </sheetView>
  </sheetViews>
  <sheetFormatPr defaultColWidth="9.00390625" defaultRowHeight="13.5"/>
  <cols>
    <col min="1" max="1" width="4.50390625" style="0" bestFit="1" customWidth="1"/>
    <col min="2" max="19" width="3.625" style="0" customWidth="1"/>
    <col min="20" max="20" width="5.625" style="0" customWidth="1"/>
    <col min="21" max="24" width="3.625" style="0" customWidth="1"/>
  </cols>
  <sheetData>
    <row r="1" ht="13.5">
      <c r="B1" t="s">
        <v>37</v>
      </c>
    </row>
    <row r="2" ht="13.5">
      <c r="B2" t="s">
        <v>38</v>
      </c>
    </row>
    <row r="3" ht="13.5">
      <c r="B3" t="s">
        <v>0</v>
      </c>
    </row>
    <row r="4" ht="14.25" thickBot="1"/>
    <row r="5" spans="1:20" ht="14.25" thickBot="1">
      <c r="A5">
        <v>1</v>
      </c>
      <c r="B5" s="20" t="s">
        <v>1</v>
      </c>
      <c r="C5" s="20"/>
      <c r="H5" t="s">
        <v>43</v>
      </c>
      <c r="T5" s="1"/>
    </row>
    <row r="6" spans="1:20" ht="14.25" thickBot="1">
      <c r="A6">
        <v>2</v>
      </c>
      <c r="B6" s="20" t="s">
        <v>3</v>
      </c>
      <c r="C6" s="20"/>
      <c r="H6" t="s">
        <v>25</v>
      </c>
      <c r="T6" s="1"/>
    </row>
    <row r="7" spans="1:20" ht="14.25" thickBot="1">
      <c r="A7">
        <v>3</v>
      </c>
      <c r="B7" s="20" t="s">
        <v>5</v>
      </c>
      <c r="C7" s="20"/>
      <c r="H7" t="s">
        <v>6</v>
      </c>
      <c r="T7" s="1"/>
    </row>
    <row r="8" spans="1:20" ht="14.25" thickBot="1">
      <c r="A8">
        <v>4</v>
      </c>
      <c r="B8" s="20" t="s">
        <v>53</v>
      </c>
      <c r="C8" s="20"/>
      <c r="H8" t="s">
        <v>44</v>
      </c>
      <c r="T8" s="1"/>
    </row>
    <row r="9" spans="1:20" ht="13.5">
      <c r="A9">
        <v>5</v>
      </c>
      <c r="B9" s="20" t="s">
        <v>9</v>
      </c>
      <c r="C9" s="20"/>
      <c r="H9" t="s">
        <v>10</v>
      </c>
      <c r="T9" s="22"/>
    </row>
    <row r="10" spans="1:20" ht="13.5">
      <c r="A10">
        <v>6</v>
      </c>
      <c r="B10" s="20" t="s">
        <v>11</v>
      </c>
      <c r="C10" s="20"/>
      <c r="H10" t="s">
        <v>12</v>
      </c>
      <c r="T10" s="29">
        <f>T17</f>
        <v>2</v>
      </c>
    </row>
    <row r="11" ht="14.25" thickBot="1"/>
    <row r="12" spans="3:21" ht="14.25" thickBot="1">
      <c r="C12" t="s">
        <v>13</v>
      </c>
      <c r="T12" s="32">
        <f>(1-POWER(0.959,EXP(0.111*(T5-50.608)+0.029*(T6-129.881)+0.873*(T7-0.058)+0.615*(T9-0.539)+1.056*(T10-1.644))))*100</f>
        <v>0.00034972070867000937</v>
      </c>
      <c r="U12" t="s">
        <v>129</v>
      </c>
    </row>
    <row r="13" spans="3:21" ht="14.25" thickBot="1">
      <c r="C13" t="s">
        <v>14</v>
      </c>
      <c r="T13" s="32">
        <f>(1-POWER(0.977,EXP(0.131*(T5-50.599)+0.038*(T6-129.913)+0.032*(T8-110.062)+0.568*(T9-0.538)+0.803*(T10-1.639))))*100</f>
        <v>6.422249954063375E-07</v>
      </c>
      <c r="U13" t="s">
        <v>129</v>
      </c>
    </row>
    <row r="15" spans="2:7" ht="20.25" customHeight="1">
      <c r="B15" s="20" t="s">
        <v>40</v>
      </c>
      <c r="C15" s="4"/>
      <c r="D15" s="3"/>
      <c r="E15" s="3"/>
      <c r="F15" s="3"/>
      <c r="G15" s="3"/>
    </row>
    <row r="16" spans="2:7" ht="20.25" customHeight="1">
      <c r="B16" s="20" t="s">
        <v>41</v>
      </c>
      <c r="C16" s="4"/>
      <c r="D16" s="3"/>
      <c r="E16" s="3"/>
      <c r="F16" s="3"/>
      <c r="G16" s="3"/>
    </row>
    <row r="17" spans="2:21" ht="20.25" customHeight="1">
      <c r="B17" s="13" t="s">
        <v>42</v>
      </c>
      <c r="C17" s="4"/>
      <c r="D17" s="3"/>
      <c r="E17" s="3"/>
      <c r="F17" s="3"/>
      <c r="G17" s="3"/>
      <c r="T17" s="29">
        <f>IF(T29&lt;8,(IF(T21&lt;10,2,3)),(IF(T21&lt;10,0,1)))</f>
        <v>2</v>
      </c>
      <c r="U17" t="s">
        <v>36</v>
      </c>
    </row>
    <row r="18" spans="2:15" ht="24" customHeight="1">
      <c r="B18" s="65" t="s">
        <v>15</v>
      </c>
      <c r="C18" s="66"/>
      <c r="D18" s="66"/>
      <c r="E18" s="66"/>
      <c r="F18" s="66"/>
      <c r="G18" s="66"/>
      <c r="H18" s="67" t="s">
        <v>26</v>
      </c>
      <c r="I18" s="67"/>
      <c r="J18" s="68" t="s">
        <v>45</v>
      </c>
      <c r="K18" s="69"/>
      <c r="L18" s="68" t="s">
        <v>46</v>
      </c>
      <c r="M18" s="69"/>
      <c r="N18" s="67" t="s">
        <v>27</v>
      </c>
      <c r="O18" s="67"/>
    </row>
    <row r="19" spans="2:15" ht="27" customHeight="1">
      <c r="B19" s="63" t="s">
        <v>16</v>
      </c>
      <c r="C19" s="64"/>
      <c r="D19" s="64"/>
      <c r="E19" s="64"/>
      <c r="F19" s="64"/>
      <c r="G19" s="64"/>
      <c r="H19" s="70">
        <v>4</v>
      </c>
      <c r="I19" s="70"/>
      <c r="J19" s="70">
        <v>3</v>
      </c>
      <c r="K19" s="70"/>
      <c r="L19" s="70">
        <v>2</v>
      </c>
      <c r="M19" s="70"/>
      <c r="N19" s="70">
        <v>1</v>
      </c>
      <c r="O19" s="70"/>
    </row>
    <row r="20" spans="2:15" ht="20.25" customHeight="1" hidden="1">
      <c r="B20" s="2"/>
      <c r="C20" s="2"/>
      <c r="D20" s="2"/>
      <c r="E20" s="2"/>
      <c r="F20" s="2"/>
      <c r="G20" s="2">
        <f>H19*H20+J19*J20+L19*L20+N19*N20</f>
        <v>0</v>
      </c>
      <c r="H20" s="71" t="b">
        <v>0</v>
      </c>
      <c r="I20" s="71"/>
      <c r="J20" s="71" t="b">
        <v>0</v>
      </c>
      <c r="K20" s="71"/>
      <c r="L20" s="71" t="b">
        <v>0</v>
      </c>
      <c r="M20" s="71"/>
      <c r="N20" s="71" t="b">
        <v>0</v>
      </c>
      <c r="O20" s="71"/>
    </row>
    <row r="21" spans="2:27" ht="27" customHeight="1">
      <c r="B21" s="63" t="s">
        <v>17</v>
      </c>
      <c r="C21" s="64"/>
      <c r="D21" s="64"/>
      <c r="E21" s="64"/>
      <c r="F21" s="64"/>
      <c r="G21" s="64"/>
      <c r="H21" s="70">
        <v>4</v>
      </c>
      <c r="I21" s="70"/>
      <c r="J21" s="70">
        <v>3</v>
      </c>
      <c r="K21" s="70"/>
      <c r="L21" s="70">
        <v>2</v>
      </c>
      <c r="M21" s="70"/>
      <c r="N21" s="70">
        <v>1</v>
      </c>
      <c r="O21" s="70"/>
      <c r="P21" s="14"/>
      <c r="Q21" s="14"/>
      <c r="R21" s="14"/>
      <c r="S21" s="14"/>
      <c r="T21" s="29">
        <f>H19*H20+J19*J20+L19*L20+N19*N20+H21*H22+J21*J22+L21*L22+N21*N22+H23*H24+J23*J24+L23*L24+N23*N24</f>
        <v>0</v>
      </c>
      <c r="U21" s="21" t="s">
        <v>39</v>
      </c>
      <c r="V21" s="14"/>
      <c r="W21" s="14"/>
      <c r="X21" s="14"/>
      <c r="Y21" s="14"/>
      <c r="Z21" s="14"/>
      <c r="AA21" s="14"/>
    </row>
    <row r="22" spans="2:27" ht="20.25" customHeight="1" hidden="1">
      <c r="B22" s="2"/>
      <c r="C22" s="2"/>
      <c r="D22" s="2"/>
      <c r="E22" s="2"/>
      <c r="F22" s="2"/>
      <c r="G22" s="2">
        <f>H21*H22+J21*J22+L21*L22+N21*N22</f>
        <v>0</v>
      </c>
      <c r="H22" s="71" t="b">
        <v>0</v>
      </c>
      <c r="I22" s="71"/>
      <c r="J22" s="71" t="b">
        <v>0</v>
      </c>
      <c r="K22" s="71"/>
      <c r="L22" s="71" t="b">
        <v>0</v>
      </c>
      <c r="M22" s="71"/>
      <c r="N22" s="71" t="b">
        <v>0</v>
      </c>
      <c r="O22" s="71"/>
      <c r="P22" s="14"/>
      <c r="Q22" s="14"/>
      <c r="R22" s="14"/>
      <c r="S22" s="14"/>
      <c r="T22" s="14"/>
      <c r="U22" s="14"/>
      <c r="V22" s="14"/>
      <c r="W22" s="14"/>
      <c r="X22" s="14"/>
      <c r="Y22" s="14"/>
      <c r="Z22" s="14"/>
      <c r="AA22" s="14"/>
    </row>
    <row r="23" spans="2:27" ht="27" customHeight="1">
      <c r="B23" s="63" t="s">
        <v>18</v>
      </c>
      <c r="C23" s="64"/>
      <c r="D23" s="64"/>
      <c r="E23" s="64"/>
      <c r="F23" s="64"/>
      <c r="G23" s="64"/>
      <c r="H23" s="70">
        <v>4</v>
      </c>
      <c r="I23" s="70"/>
      <c r="J23" s="70">
        <v>3</v>
      </c>
      <c r="K23" s="70"/>
      <c r="L23" s="70">
        <v>2</v>
      </c>
      <c r="M23" s="70"/>
      <c r="N23" s="70">
        <v>1</v>
      </c>
      <c r="O23" s="70"/>
      <c r="P23" s="14"/>
      <c r="Q23" s="14"/>
      <c r="R23" s="14"/>
      <c r="S23" s="14"/>
      <c r="U23" s="14"/>
      <c r="V23" s="14"/>
      <c r="W23" s="14"/>
      <c r="X23" s="14"/>
      <c r="Y23" s="14"/>
      <c r="Z23" s="14"/>
      <c r="AA23" s="14"/>
    </row>
    <row r="24" spans="7:27" ht="20.25" customHeight="1" hidden="1">
      <c r="G24" s="2">
        <f>H23*H24+J23*J24+L23*L24+N23*N24</f>
        <v>0</v>
      </c>
      <c r="H24" s="71" t="b">
        <v>0</v>
      </c>
      <c r="I24" s="71"/>
      <c r="J24" s="71" t="b">
        <v>0</v>
      </c>
      <c r="K24" s="71"/>
      <c r="L24" s="71" t="b">
        <v>0</v>
      </c>
      <c r="M24" s="71"/>
      <c r="N24" s="71" t="b">
        <v>0</v>
      </c>
      <c r="O24" s="71"/>
      <c r="P24" s="14"/>
      <c r="Q24" s="14"/>
      <c r="R24" s="14"/>
      <c r="S24" s="14"/>
      <c r="T24" s="14"/>
      <c r="U24" s="14"/>
      <c r="V24" s="14"/>
      <c r="W24" s="14"/>
      <c r="X24" s="14"/>
      <c r="Y24" s="14"/>
      <c r="Z24" s="14"/>
      <c r="AA24" s="14"/>
    </row>
    <row r="26" spans="2:15" ht="24" customHeight="1">
      <c r="B26" s="65" t="s">
        <v>19</v>
      </c>
      <c r="C26" s="66"/>
      <c r="D26" s="66"/>
      <c r="E26" s="66"/>
      <c r="F26" s="66"/>
      <c r="G26" s="66"/>
      <c r="H26" s="67" t="s">
        <v>28</v>
      </c>
      <c r="I26" s="67"/>
      <c r="J26" s="68" t="s">
        <v>47</v>
      </c>
      <c r="K26" s="69"/>
      <c r="L26" s="68" t="s">
        <v>48</v>
      </c>
      <c r="M26" s="69"/>
      <c r="N26" s="67" t="s">
        <v>29</v>
      </c>
      <c r="O26" s="67"/>
    </row>
    <row r="27" spans="2:15" ht="27" customHeight="1">
      <c r="B27" s="63" t="s">
        <v>20</v>
      </c>
      <c r="C27" s="64"/>
      <c r="D27" s="64"/>
      <c r="E27" s="64"/>
      <c r="F27" s="64"/>
      <c r="G27" s="64"/>
      <c r="H27" s="70">
        <v>4</v>
      </c>
      <c r="I27" s="70"/>
      <c r="J27" s="70">
        <v>3</v>
      </c>
      <c r="K27" s="70"/>
      <c r="L27" s="70">
        <v>2</v>
      </c>
      <c r="M27" s="70"/>
      <c r="N27" s="70">
        <v>1</v>
      </c>
      <c r="O27" s="70"/>
    </row>
    <row r="28" spans="2:15" ht="20.25" customHeight="1" hidden="1">
      <c r="B28" s="2"/>
      <c r="C28" s="2"/>
      <c r="D28" s="2"/>
      <c r="E28" s="2"/>
      <c r="F28" s="2"/>
      <c r="G28" s="2">
        <f>H27*H28+J27*J28+L27*L28+N27*N28</f>
        <v>0</v>
      </c>
      <c r="H28" s="71" t="b">
        <v>0</v>
      </c>
      <c r="I28" s="71"/>
      <c r="J28" s="71" t="b">
        <v>0</v>
      </c>
      <c r="K28" s="71"/>
      <c r="L28" s="71" t="b">
        <v>0</v>
      </c>
      <c r="M28" s="71"/>
      <c r="N28" s="71" t="b">
        <v>0</v>
      </c>
      <c r="O28" s="71"/>
    </row>
    <row r="29" spans="2:27" ht="27" customHeight="1">
      <c r="B29" s="63" t="s">
        <v>34</v>
      </c>
      <c r="C29" s="64"/>
      <c r="D29" s="64"/>
      <c r="E29" s="64"/>
      <c r="F29" s="64"/>
      <c r="G29" s="64"/>
      <c r="H29" s="70">
        <v>4</v>
      </c>
      <c r="I29" s="70"/>
      <c r="J29" s="70">
        <v>3</v>
      </c>
      <c r="K29" s="70"/>
      <c r="L29" s="70">
        <v>2</v>
      </c>
      <c r="M29" s="70"/>
      <c r="N29" s="70">
        <v>1</v>
      </c>
      <c r="O29" s="70"/>
      <c r="P29" s="14"/>
      <c r="Q29" s="14"/>
      <c r="R29" s="14"/>
      <c r="S29" s="14"/>
      <c r="T29" s="29">
        <f>H27*H28+J27*J28+L27*L28+N27*N28+H29*H30+J29*J30+L29*L30+N29*N30+H31*H32+J31*J32+L31*L32+N31*N32</f>
        <v>0</v>
      </c>
      <c r="U29" s="21" t="s">
        <v>39</v>
      </c>
      <c r="V29" s="14"/>
      <c r="W29" s="14"/>
      <c r="X29" s="14"/>
      <c r="Y29" s="14"/>
      <c r="Z29" s="14"/>
      <c r="AA29" s="14"/>
    </row>
    <row r="30" spans="2:27" ht="20.25" customHeight="1" hidden="1">
      <c r="B30" s="2"/>
      <c r="C30" s="2"/>
      <c r="D30" s="2"/>
      <c r="E30" s="2"/>
      <c r="F30" s="2"/>
      <c r="G30" s="2">
        <f>H29*H30+J29*J30+L29*L30+N29*N30</f>
        <v>0</v>
      </c>
      <c r="H30" s="71" t="b">
        <v>0</v>
      </c>
      <c r="I30" s="71"/>
      <c r="J30" s="71" t="b">
        <v>0</v>
      </c>
      <c r="K30" s="71"/>
      <c r="L30" s="71" t="b">
        <v>0</v>
      </c>
      <c r="M30" s="71"/>
      <c r="N30" s="71" t="b">
        <v>0</v>
      </c>
      <c r="O30" s="71"/>
      <c r="P30" s="14"/>
      <c r="Q30" s="14"/>
      <c r="R30" s="14"/>
      <c r="S30" s="14"/>
      <c r="T30" s="14"/>
      <c r="U30" s="14"/>
      <c r="V30" s="14"/>
      <c r="W30" s="14"/>
      <c r="X30" s="14"/>
      <c r="Y30" s="14"/>
      <c r="Z30" s="14"/>
      <c r="AA30" s="14"/>
    </row>
    <row r="31" spans="2:27" ht="27" customHeight="1">
      <c r="B31" s="63" t="s">
        <v>35</v>
      </c>
      <c r="C31" s="64"/>
      <c r="D31" s="64"/>
      <c r="E31" s="64"/>
      <c r="F31" s="64"/>
      <c r="G31" s="64"/>
      <c r="H31" s="70">
        <v>4</v>
      </c>
      <c r="I31" s="70"/>
      <c r="J31" s="70">
        <v>3</v>
      </c>
      <c r="K31" s="70"/>
      <c r="L31" s="70">
        <v>2</v>
      </c>
      <c r="M31" s="70"/>
      <c r="N31" s="70">
        <v>1</v>
      </c>
      <c r="O31" s="70"/>
      <c r="P31" s="14"/>
      <c r="Q31" s="14"/>
      <c r="R31" s="14"/>
      <c r="S31" s="14"/>
      <c r="U31" s="14"/>
      <c r="V31" s="14"/>
      <c r="W31" s="14"/>
      <c r="X31" s="14"/>
      <c r="Y31" s="14"/>
      <c r="Z31" s="14"/>
      <c r="AA31" s="14"/>
    </row>
    <row r="32" spans="7:27" ht="20.25" customHeight="1" hidden="1">
      <c r="G32" s="2">
        <f>H31*H32+J31*J32+L31*L32+N31*N32</f>
        <v>0</v>
      </c>
      <c r="H32" s="71" t="b">
        <v>0</v>
      </c>
      <c r="I32" s="71"/>
      <c r="J32" s="71" t="b">
        <v>0</v>
      </c>
      <c r="K32" s="71"/>
      <c r="L32" s="71" t="b">
        <v>0</v>
      </c>
      <c r="M32" s="71"/>
      <c r="N32" s="71" t="b">
        <v>0</v>
      </c>
      <c r="O32" s="71"/>
      <c r="P32" s="14"/>
      <c r="Q32" s="14"/>
      <c r="R32" s="14"/>
      <c r="S32" s="14"/>
      <c r="T32" s="14"/>
      <c r="U32" s="14"/>
      <c r="V32" s="14"/>
      <c r="W32" s="14"/>
      <c r="X32" s="14"/>
      <c r="Y32" s="14"/>
      <c r="Z32" s="14"/>
      <c r="AA32" s="14"/>
    </row>
    <row r="35" ht="13.5">
      <c r="A35" t="s">
        <v>19</v>
      </c>
    </row>
    <row r="36" spans="1:18" ht="21.75" customHeight="1">
      <c r="A36" s="9">
        <v>12</v>
      </c>
      <c r="B36" s="10">
        <f aca="true" t="shared" si="0" ref="B36:B45">IF(AND($T$29=$A36,$T$21=$B$46),"●","")</f>
      </c>
      <c r="C36" s="11">
        <f aca="true" t="shared" si="1" ref="C36:C45">IF(AND($T$29=$A36,$T$21=$C$46),"●","")</f>
      </c>
      <c r="D36" s="11">
        <f aca="true" t="shared" si="2" ref="D36:D45">IF(AND($T$29=$A36,$T$21=$D$46),"●","")</f>
      </c>
      <c r="E36" s="11">
        <f aca="true" t="shared" si="3" ref="E36:E45">IF(AND($T$29=$A36,$T$21=$E$46),"●","")</f>
      </c>
      <c r="F36" s="11">
        <f aca="true" t="shared" si="4" ref="F36:F45">IF(AND($T$29=$A36,$T$21=$F$46),"●","")</f>
      </c>
      <c r="G36" s="11">
        <f aca="true" t="shared" si="5" ref="G36:G45">IF(AND($T$29=$A36,$T$21=$G$46),"●","")</f>
      </c>
      <c r="H36" s="11">
        <f aca="true" t="shared" si="6" ref="H36:H45">IF(AND($T$29=$A36,$T$21=$H$46),"●","")</f>
      </c>
      <c r="I36" s="11">
        <f aca="true" t="shared" si="7" ref="I36:I45">IF(AND($T$29=$A36,$T$21=$I$46),"●","")</f>
      </c>
      <c r="J36" s="11">
        <f aca="true" t="shared" si="8" ref="J36:J45">IF(AND($T$29=$A36,$T$21=$J$46),"●","")</f>
      </c>
      <c r="K36" s="12">
        <f aca="true" t="shared" si="9" ref="K36:K45">IF(AND($T$29=$A36,$T$21=$K$46),"●","")</f>
      </c>
      <c r="O36" t="s">
        <v>49</v>
      </c>
      <c r="Q36">
        <v>0</v>
      </c>
      <c r="R36" s="5"/>
    </row>
    <row r="37" spans="1:18" ht="21.75" customHeight="1">
      <c r="A37" s="9">
        <v>11</v>
      </c>
      <c r="B37" s="15">
        <f t="shared" si="0"/>
      </c>
      <c r="C37" s="16">
        <f t="shared" si="1"/>
      </c>
      <c r="D37" s="16">
        <f t="shared" si="2"/>
      </c>
      <c r="E37" s="16">
        <f t="shared" si="3"/>
      </c>
      <c r="F37" s="16">
        <f t="shared" si="4"/>
      </c>
      <c r="G37" s="16">
        <f t="shared" si="5"/>
      </c>
      <c r="H37" s="16">
        <f t="shared" si="6"/>
      </c>
      <c r="I37" s="16">
        <f t="shared" si="7"/>
      </c>
      <c r="J37" s="16">
        <f t="shared" si="8"/>
      </c>
      <c r="K37" s="9">
        <f t="shared" si="9"/>
      </c>
      <c r="O37" t="s">
        <v>50</v>
      </c>
      <c r="Q37">
        <v>1</v>
      </c>
      <c r="R37" s="6"/>
    </row>
    <row r="38" spans="1:18" ht="21.75" customHeight="1">
      <c r="A38" s="9">
        <v>10</v>
      </c>
      <c r="B38" s="15">
        <f t="shared" si="0"/>
      </c>
      <c r="C38" s="16">
        <f t="shared" si="1"/>
      </c>
      <c r="D38" s="16">
        <f t="shared" si="2"/>
      </c>
      <c r="E38" s="16">
        <f t="shared" si="3"/>
      </c>
      <c r="F38" s="16">
        <f t="shared" si="4"/>
      </c>
      <c r="G38" s="16">
        <f t="shared" si="5"/>
      </c>
      <c r="H38" s="16">
        <f t="shared" si="6"/>
      </c>
      <c r="I38" s="16">
        <f t="shared" si="7"/>
      </c>
      <c r="J38" s="16">
        <f t="shared" si="8"/>
      </c>
      <c r="K38" s="9">
        <f t="shared" si="9"/>
      </c>
      <c r="O38" t="s">
        <v>51</v>
      </c>
      <c r="Q38">
        <v>2</v>
      </c>
      <c r="R38" s="7"/>
    </row>
    <row r="39" spans="1:18" ht="21.75" customHeight="1">
      <c r="A39" s="9">
        <v>9</v>
      </c>
      <c r="B39" s="15">
        <f t="shared" si="0"/>
      </c>
      <c r="C39" s="16">
        <f t="shared" si="1"/>
      </c>
      <c r="D39" s="16">
        <f t="shared" si="2"/>
      </c>
      <c r="E39" s="16">
        <f t="shared" si="3"/>
      </c>
      <c r="F39" s="16">
        <f t="shared" si="4"/>
      </c>
      <c r="G39" s="16">
        <f t="shared" si="5"/>
      </c>
      <c r="H39" s="16">
        <f t="shared" si="6"/>
      </c>
      <c r="I39" s="16">
        <f t="shared" si="7"/>
      </c>
      <c r="J39" s="16">
        <f t="shared" si="8"/>
      </c>
      <c r="K39" s="9">
        <f t="shared" si="9"/>
      </c>
      <c r="O39" t="s">
        <v>52</v>
      </c>
      <c r="Q39">
        <v>3</v>
      </c>
      <c r="R39" s="8"/>
    </row>
    <row r="40" spans="1:11" ht="21.75" customHeight="1">
      <c r="A40" s="9">
        <v>8</v>
      </c>
      <c r="B40" s="15">
        <f t="shared" si="0"/>
      </c>
      <c r="C40" s="16">
        <f t="shared" si="1"/>
      </c>
      <c r="D40" s="16">
        <f t="shared" si="2"/>
      </c>
      <c r="E40" s="16">
        <f t="shared" si="3"/>
      </c>
      <c r="F40" s="16">
        <f t="shared" si="4"/>
      </c>
      <c r="G40" s="16">
        <f t="shared" si="5"/>
      </c>
      <c r="H40" s="16">
        <f t="shared" si="6"/>
      </c>
      <c r="I40" s="16">
        <f t="shared" si="7"/>
      </c>
      <c r="J40" s="16">
        <f t="shared" si="8"/>
      </c>
      <c r="K40" s="9">
        <f t="shared" si="9"/>
      </c>
    </row>
    <row r="41" spans="1:11" ht="21.75" customHeight="1">
      <c r="A41" s="9">
        <v>7</v>
      </c>
      <c r="B41" s="15">
        <f t="shared" si="0"/>
      </c>
      <c r="C41" s="16">
        <f t="shared" si="1"/>
      </c>
      <c r="D41" s="16">
        <f t="shared" si="2"/>
      </c>
      <c r="E41" s="16">
        <f t="shared" si="3"/>
      </c>
      <c r="F41" s="16">
        <f t="shared" si="4"/>
      </c>
      <c r="G41" s="16">
        <f t="shared" si="5"/>
      </c>
      <c r="H41" s="16">
        <f t="shared" si="6"/>
      </c>
      <c r="I41" s="16">
        <f t="shared" si="7"/>
      </c>
      <c r="J41" s="16">
        <f t="shared" si="8"/>
      </c>
      <c r="K41" s="9">
        <f t="shared" si="9"/>
      </c>
    </row>
    <row r="42" spans="1:11" ht="21.75" customHeight="1">
      <c r="A42" s="9">
        <v>6</v>
      </c>
      <c r="B42" s="15">
        <f t="shared" si="0"/>
      </c>
      <c r="C42" s="16">
        <f t="shared" si="1"/>
      </c>
      <c r="D42" s="16">
        <f t="shared" si="2"/>
      </c>
      <c r="E42" s="16">
        <f t="shared" si="3"/>
      </c>
      <c r="F42" s="16">
        <f t="shared" si="4"/>
      </c>
      <c r="G42" s="16">
        <f t="shared" si="5"/>
      </c>
      <c r="H42" s="16">
        <f t="shared" si="6"/>
      </c>
      <c r="I42" s="16">
        <f t="shared" si="7"/>
      </c>
      <c r="J42" s="16">
        <f t="shared" si="8"/>
      </c>
      <c r="K42" s="9">
        <f t="shared" si="9"/>
      </c>
    </row>
    <row r="43" spans="1:11" ht="21.75" customHeight="1">
      <c r="A43" s="9">
        <v>5</v>
      </c>
      <c r="B43" s="15">
        <f t="shared" si="0"/>
      </c>
      <c r="C43" s="16">
        <f t="shared" si="1"/>
      </c>
      <c r="D43" s="16">
        <f t="shared" si="2"/>
      </c>
      <c r="E43" s="16">
        <f t="shared" si="3"/>
      </c>
      <c r="F43" s="16">
        <f t="shared" si="4"/>
      </c>
      <c r="G43" s="16">
        <f t="shared" si="5"/>
      </c>
      <c r="H43" s="16">
        <f t="shared" si="6"/>
      </c>
      <c r="I43" s="16">
        <f t="shared" si="7"/>
      </c>
      <c r="J43" s="16">
        <f t="shared" si="8"/>
      </c>
      <c r="K43" s="9">
        <f t="shared" si="9"/>
      </c>
    </row>
    <row r="44" spans="1:11" ht="21.75" customHeight="1">
      <c r="A44" s="9">
        <v>4</v>
      </c>
      <c r="B44" s="15">
        <f t="shared" si="0"/>
      </c>
      <c r="C44" s="16">
        <f t="shared" si="1"/>
      </c>
      <c r="D44" s="16">
        <f t="shared" si="2"/>
      </c>
      <c r="E44" s="16">
        <f t="shared" si="3"/>
      </c>
      <c r="F44" s="16">
        <f t="shared" si="4"/>
      </c>
      <c r="G44" s="16">
        <f t="shared" si="5"/>
      </c>
      <c r="H44" s="16">
        <f t="shared" si="6"/>
      </c>
      <c r="I44" s="16">
        <f t="shared" si="7"/>
      </c>
      <c r="J44" s="16">
        <f t="shared" si="8"/>
      </c>
      <c r="K44" s="9">
        <f t="shared" si="9"/>
      </c>
    </row>
    <row r="45" spans="1:11" ht="21.75" customHeight="1">
      <c r="A45" s="9">
        <v>3</v>
      </c>
      <c r="B45" s="17">
        <f t="shared" si="0"/>
      </c>
      <c r="C45" s="18">
        <f t="shared" si="1"/>
      </c>
      <c r="D45" s="18">
        <f t="shared" si="2"/>
      </c>
      <c r="E45" s="18">
        <f t="shared" si="3"/>
      </c>
      <c r="F45" s="18">
        <f t="shared" si="4"/>
      </c>
      <c r="G45" s="18">
        <f t="shared" si="5"/>
      </c>
      <c r="H45" s="18">
        <f t="shared" si="6"/>
      </c>
      <c r="I45" s="18">
        <f t="shared" si="7"/>
      </c>
      <c r="J45" s="18">
        <f t="shared" si="8"/>
      </c>
      <c r="K45" s="19">
        <f t="shared" si="9"/>
      </c>
    </row>
    <row r="46" spans="2:11" ht="21.75" customHeight="1">
      <c r="B46" s="11">
        <v>3</v>
      </c>
      <c r="C46" s="11">
        <v>4</v>
      </c>
      <c r="D46" s="11">
        <v>5</v>
      </c>
      <c r="E46" s="11">
        <v>6</v>
      </c>
      <c r="F46" s="11">
        <v>7</v>
      </c>
      <c r="G46" s="11">
        <v>8</v>
      </c>
      <c r="H46" s="11">
        <v>9</v>
      </c>
      <c r="I46" s="11">
        <v>10</v>
      </c>
      <c r="J46" s="11">
        <v>11</v>
      </c>
      <c r="K46" s="11">
        <v>12</v>
      </c>
    </row>
    <row r="47" ht="13.5">
      <c r="B47" t="s">
        <v>15</v>
      </c>
    </row>
  </sheetData>
  <sheetProtection sheet="1" objects="1" scenarios="1"/>
  <mergeCells count="64">
    <mergeCell ref="B19:G19"/>
    <mergeCell ref="B21:G21"/>
    <mergeCell ref="B23:G23"/>
    <mergeCell ref="B18:G18"/>
    <mergeCell ref="H18:I18"/>
    <mergeCell ref="J18:K18"/>
    <mergeCell ref="N18:O18"/>
    <mergeCell ref="L18:M18"/>
    <mergeCell ref="N26:O26"/>
    <mergeCell ref="B27:G27"/>
    <mergeCell ref="H27:I27"/>
    <mergeCell ref="J27:K27"/>
    <mergeCell ref="L27:M27"/>
    <mergeCell ref="N27:O27"/>
    <mergeCell ref="B26:G26"/>
    <mergeCell ref="H26:I26"/>
    <mergeCell ref="J26:K26"/>
    <mergeCell ref="L26:M26"/>
    <mergeCell ref="N23:O23"/>
    <mergeCell ref="H24:I24"/>
    <mergeCell ref="J24:K24"/>
    <mergeCell ref="L24:M24"/>
    <mergeCell ref="N24:O24"/>
    <mergeCell ref="H23:I23"/>
    <mergeCell ref="J23:K23"/>
    <mergeCell ref="L23:M23"/>
    <mergeCell ref="H20:I20"/>
    <mergeCell ref="J19:K19"/>
    <mergeCell ref="L19:M19"/>
    <mergeCell ref="N19:O19"/>
    <mergeCell ref="J20:K20"/>
    <mergeCell ref="L20:M20"/>
    <mergeCell ref="N20:O20"/>
    <mergeCell ref="H19:I19"/>
    <mergeCell ref="N21:O21"/>
    <mergeCell ref="H22:I22"/>
    <mergeCell ref="J22:K22"/>
    <mergeCell ref="L22:M22"/>
    <mergeCell ref="N22:O22"/>
    <mergeCell ref="H21:I21"/>
    <mergeCell ref="J21:K21"/>
    <mergeCell ref="L21:M21"/>
    <mergeCell ref="H28:I28"/>
    <mergeCell ref="J28:K28"/>
    <mergeCell ref="L28:M28"/>
    <mergeCell ref="N28:O28"/>
    <mergeCell ref="B29:G29"/>
    <mergeCell ref="H29:I29"/>
    <mergeCell ref="J29:K29"/>
    <mergeCell ref="L29:M29"/>
    <mergeCell ref="N29:O29"/>
    <mergeCell ref="H30:I30"/>
    <mergeCell ref="J30:K30"/>
    <mergeCell ref="L30:M30"/>
    <mergeCell ref="N30:O30"/>
    <mergeCell ref="B31:G31"/>
    <mergeCell ref="H31:I31"/>
    <mergeCell ref="J31:K31"/>
    <mergeCell ref="L31:M31"/>
    <mergeCell ref="N31:O31"/>
    <mergeCell ref="H32:I32"/>
    <mergeCell ref="J32:K32"/>
    <mergeCell ref="L32:M32"/>
    <mergeCell ref="N32:O32"/>
  </mergeCells>
  <printOptions/>
  <pageMargins left="0.5905511811023623" right="0.25" top="0.7874015748031497" bottom="0.5905511811023623" header="0.5118110236220472" footer="0.5118110236220472"/>
  <pageSetup horizontalDpi="300" verticalDpi="300" orientation="portrait" paperSize="9" r:id="rId2"/>
  <headerFooter alignWithMargins="0">
    <oddHeader>&amp;C&amp;A</oddHeader>
  </headerFooter>
  <drawing r:id="rId1"/>
</worksheet>
</file>

<file path=xl/worksheets/sheet4.xml><?xml version="1.0" encoding="utf-8"?>
<worksheet xmlns="http://schemas.openxmlformats.org/spreadsheetml/2006/main" xmlns:r="http://schemas.openxmlformats.org/officeDocument/2006/relationships">
  <sheetPr codeName="Sheet6"/>
  <dimension ref="A1:AA56"/>
  <sheetViews>
    <sheetView showGridLines="0" zoomScale="75" zoomScaleNormal="75" workbookViewId="0" topLeftCell="A1">
      <selection activeCell="AB23" sqref="AB23"/>
    </sheetView>
  </sheetViews>
  <sheetFormatPr defaultColWidth="9.00390625" defaultRowHeight="13.5"/>
  <cols>
    <col min="1" max="1" width="4.50390625" style="0" bestFit="1" customWidth="1"/>
    <col min="2" max="19" width="3.625" style="0" customWidth="1"/>
    <col min="20" max="20" width="8.125" style="0" customWidth="1"/>
    <col min="21" max="24" width="3.625" style="0" customWidth="1"/>
  </cols>
  <sheetData>
    <row r="1" ht="13.5">
      <c r="B1" t="s">
        <v>89</v>
      </c>
    </row>
    <row r="2" ht="13.5">
      <c r="B2" t="s">
        <v>38</v>
      </c>
    </row>
    <row r="3" ht="13.5">
      <c r="B3" t="s">
        <v>90</v>
      </c>
    </row>
    <row r="4" ht="14.25" thickBot="1"/>
    <row r="5" spans="1:21" ht="16.5" customHeight="1" thickBot="1">
      <c r="A5">
        <v>1</v>
      </c>
      <c r="B5" s="20" t="s">
        <v>73</v>
      </c>
      <c r="C5" s="20"/>
      <c r="T5" s="1"/>
      <c r="U5" s="62">
        <f>IF(T5&gt;3,"0-3の範囲で回答ください。","")</f>
      </c>
    </row>
    <row r="6" spans="2:20" ht="13.5">
      <c r="B6" s="20"/>
      <c r="C6" s="20" t="s">
        <v>103</v>
      </c>
      <c r="T6" s="33">
        <f>IF(T5=0,1.6)+IF(T5=1,3.5)+IF(T5=2,4.5)+IF(T5=3,4.5)</f>
        <v>1.6</v>
      </c>
    </row>
    <row r="7" spans="1:20" ht="13.5">
      <c r="A7">
        <v>2</v>
      </c>
      <c r="B7" s="20" t="s">
        <v>86</v>
      </c>
      <c r="C7" s="20"/>
      <c r="T7" s="23"/>
    </row>
    <row r="8" spans="2:15" ht="24" customHeight="1">
      <c r="B8" s="65" t="s">
        <v>67</v>
      </c>
      <c r="C8" s="66"/>
      <c r="D8" s="66"/>
      <c r="E8" s="66"/>
      <c r="F8" s="66"/>
      <c r="G8" s="66"/>
      <c r="H8" s="67" t="s">
        <v>66</v>
      </c>
      <c r="I8" s="67"/>
      <c r="J8" s="68" t="s">
        <v>64</v>
      </c>
      <c r="K8" s="69"/>
      <c r="L8" s="68" t="s">
        <v>65</v>
      </c>
      <c r="M8" s="69"/>
      <c r="N8" s="76"/>
      <c r="O8" s="76"/>
    </row>
    <row r="9" spans="2:15" ht="27" customHeight="1">
      <c r="B9" s="63" t="s">
        <v>63</v>
      </c>
      <c r="C9" s="64"/>
      <c r="D9" s="64"/>
      <c r="E9" s="64"/>
      <c r="F9" s="64"/>
      <c r="G9" s="64"/>
      <c r="H9" s="70"/>
      <c r="I9" s="70"/>
      <c r="J9" s="70"/>
      <c r="K9" s="70"/>
      <c r="L9" s="70"/>
      <c r="M9" s="70"/>
      <c r="N9" s="72">
        <v>1</v>
      </c>
      <c r="O9" s="72"/>
    </row>
    <row r="10" spans="2:15" ht="20.25" customHeight="1" hidden="1">
      <c r="B10" s="2"/>
      <c r="C10" s="2"/>
      <c r="D10" s="2"/>
      <c r="E10" s="2"/>
      <c r="F10" s="2"/>
      <c r="G10" s="2">
        <f>IF(L10,1,0)</f>
        <v>0</v>
      </c>
      <c r="H10" s="71" t="b">
        <v>0</v>
      </c>
      <c r="I10" s="71"/>
      <c r="J10" s="71" t="b">
        <v>0</v>
      </c>
      <c r="K10" s="71"/>
      <c r="L10" s="71" t="b">
        <v>0</v>
      </c>
      <c r="M10" s="71"/>
      <c r="N10" s="71"/>
      <c r="O10" s="71"/>
    </row>
    <row r="11" spans="2:15" ht="42" customHeight="1">
      <c r="B11" s="63" t="s">
        <v>68</v>
      </c>
      <c r="C11" s="64"/>
      <c r="D11" s="64"/>
      <c r="E11" s="64"/>
      <c r="F11" s="64"/>
      <c r="G11" s="64"/>
      <c r="H11" s="70">
        <v>0</v>
      </c>
      <c r="I11" s="70"/>
      <c r="J11" s="70">
        <v>1</v>
      </c>
      <c r="K11" s="70"/>
      <c r="L11" s="70">
        <v>2</v>
      </c>
      <c r="M11" s="70"/>
      <c r="N11" s="72">
        <v>1</v>
      </c>
      <c r="O11" s="72"/>
    </row>
    <row r="12" spans="2:15" ht="20.25" customHeight="1" hidden="1">
      <c r="B12" s="2"/>
      <c r="C12" s="2"/>
      <c r="D12" s="2"/>
      <c r="E12" s="2"/>
      <c r="F12" s="2"/>
      <c r="G12" s="2">
        <f>H11*H12+J11*J12+L11*L12</f>
        <v>0</v>
      </c>
      <c r="H12" s="71" t="b">
        <v>0</v>
      </c>
      <c r="I12" s="71"/>
      <c r="J12" s="71" t="b">
        <v>0</v>
      </c>
      <c r="K12" s="71"/>
      <c r="L12" s="71" t="b">
        <v>0</v>
      </c>
      <c r="M12" s="75"/>
      <c r="N12" s="71"/>
      <c r="O12" s="71"/>
    </row>
    <row r="13" spans="2:27" ht="54" customHeight="1">
      <c r="B13" s="63" t="s">
        <v>69</v>
      </c>
      <c r="C13" s="64"/>
      <c r="D13" s="64"/>
      <c r="E13" s="64"/>
      <c r="F13" s="64"/>
      <c r="G13" s="64"/>
      <c r="H13" s="73"/>
      <c r="I13" s="74"/>
      <c r="J13" s="70">
        <v>1</v>
      </c>
      <c r="K13" s="70"/>
      <c r="L13" s="70">
        <v>2</v>
      </c>
      <c r="M13" s="70"/>
      <c r="N13" s="72">
        <v>1</v>
      </c>
      <c r="O13" s="72"/>
      <c r="P13" s="14"/>
      <c r="Q13" s="14"/>
      <c r="R13" s="14"/>
      <c r="S13" s="14"/>
      <c r="T13" s="23"/>
      <c r="U13" s="21"/>
      <c r="V13" s="14"/>
      <c r="W13" s="14"/>
      <c r="X13" s="14"/>
      <c r="Y13" s="14"/>
      <c r="Z13" s="14"/>
      <c r="AA13" s="14"/>
    </row>
    <row r="14" spans="2:27" ht="20.25" customHeight="1" hidden="1">
      <c r="B14" s="2"/>
      <c r="C14" s="2"/>
      <c r="D14" s="2"/>
      <c r="E14" s="2"/>
      <c r="F14" s="2"/>
      <c r="G14" s="2">
        <f>H13*H14+J13*J14+L13*L14</f>
        <v>0</v>
      </c>
      <c r="H14" s="71" t="b">
        <v>0</v>
      </c>
      <c r="I14" s="71"/>
      <c r="J14" s="71" t="b">
        <v>0</v>
      </c>
      <c r="K14" s="71"/>
      <c r="L14" s="71" t="b">
        <v>0</v>
      </c>
      <c r="M14" s="71"/>
      <c r="N14" s="71"/>
      <c r="O14" s="71"/>
      <c r="P14" s="14"/>
      <c r="Q14" s="14"/>
      <c r="R14" s="14"/>
      <c r="S14" s="14"/>
      <c r="T14" s="14">
        <f>MAX(IF(G12=2,2,1),IF(G14=2,2,1),IF(G12=1,1.4,1),IF(G14=1,1.4),1)</f>
        <v>1</v>
      </c>
      <c r="U14" s="14"/>
      <c r="V14" s="14"/>
      <c r="W14" s="14"/>
      <c r="X14" s="14"/>
      <c r="Y14" s="14"/>
      <c r="Z14" s="14"/>
      <c r="AA14" s="14"/>
    </row>
    <row r="15" spans="2:20" ht="14.25" thickBot="1">
      <c r="B15" s="20"/>
      <c r="C15" s="20"/>
      <c r="T15" s="23"/>
    </row>
    <row r="16" spans="1:20" ht="14.25" thickBot="1">
      <c r="A16">
        <v>3</v>
      </c>
      <c r="B16" s="20" t="s">
        <v>70</v>
      </c>
      <c r="C16" s="20"/>
      <c r="K16" t="s">
        <v>72</v>
      </c>
      <c r="T16" s="1"/>
    </row>
    <row r="17" spans="1:20" ht="14.25" thickBot="1">
      <c r="A17">
        <v>4</v>
      </c>
      <c r="B17" s="20" t="s">
        <v>71</v>
      </c>
      <c r="C17" s="20"/>
      <c r="K17" t="s">
        <v>72</v>
      </c>
      <c r="T17" s="1"/>
    </row>
    <row r="18" spans="1:20" ht="14.25" thickBot="1">
      <c r="A18">
        <v>5</v>
      </c>
      <c r="B18" s="20" t="s">
        <v>62</v>
      </c>
      <c r="C18" s="20"/>
      <c r="H18" t="s">
        <v>95</v>
      </c>
      <c r="T18" s="1"/>
    </row>
    <row r="19" spans="1:20" ht="13.5">
      <c r="A19">
        <v>6</v>
      </c>
      <c r="B19" s="20" t="s">
        <v>79</v>
      </c>
      <c r="C19" s="20"/>
      <c r="T19" s="31">
        <f>IF(T26*T27*T30*T38=0,"",100*EXP((T26-8.7)*0.076+(T27-8)*-0.089+(T30-7.6)*-0.097+(T38-8.1)*-0.097))</f>
      </c>
    </row>
    <row r="20" ht="14.25" thickBot="1"/>
    <row r="21" spans="3:21" ht="14.25" thickBot="1">
      <c r="C21" t="s">
        <v>76</v>
      </c>
      <c r="O21" t="s">
        <v>87</v>
      </c>
      <c r="T21" s="28">
        <f>IF(G10=1,T6*T14*IF(T16=1,1.6,1)*IF(T18=1,2,1)*0.7,MAX(T19,100)/100*T14*IF(T16=1,1.6,1)*IF(T17=1,1.2,1)*IF(T18=1,2,1)*0.7)</f>
        <v>0.7</v>
      </c>
      <c r="U21" t="s">
        <v>77</v>
      </c>
    </row>
    <row r="22" spans="15:21" ht="14.25" thickBot="1">
      <c r="O22" t="s">
        <v>88</v>
      </c>
      <c r="T22" s="30">
        <f>0.7*T21</f>
        <v>0.48999999999999994</v>
      </c>
      <c r="U22" t="s">
        <v>78</v>
      </c>
    </row>
    <row r="24" spans="2:7" ht="20.25" customHeight="1">
      <c r="B24" s="27" t="str">
        <f>IF(G10=0,"以下の質問にも必ず答えてください。総コレステロールまたはLDLテストシートの仕事のストレスの質問にも答えてください。","以下の質問にお答えになる必要はありません。")</f>
        <v>以下の質問にも必ず答えてください。総コレステロールまたはLDLテストシートの仕事のストレスの質問にも答えてください。</v>
      </c>
      <c r="C24" s="4"/>
      <c r="D24" s="3"/>
      <c r="E24" s="3"/>
      <c r="F24" s="3"/>
      <c r="G24" s="3"/>
    </row>
    <row r="25" spans="2:7" ht="20.25" customHeight="1">
      <c r="B25" s="20" t="s">
        <v>96</v>
      </c>
      <c r="C25" s="4"/>
      <c r="D25" s="3"/>
      <c r="E25" s="3"/>
      <c r="F25" s="3"/>
      <c r="G25" s="3"/>
    </row>
    <row r="26" spans="2:21" ht="20.25" customHeight="1">
      <c r="B26" s="13"/>
      <c r="C26" s="4"/>
      <c r="D26" s="3"/>
      <c r="E26" s="3"/>
      <c r="F26" s="3"/>
      <c r="G26" s="3"/>
      <c r="T26" s="29">
        <f>MAX('総コレステロールテストシート'!T21,LDLテストシート!T21)</f>
        <v>0</v>
      </c>
      <c r="U26" t="s">
        <v>74</v>
      </c>
    </row>
    <row r="27" spans="2:21" ht="24" customHeight="1">
      <c r="B27" s="65" t="s">
        <v>54</v>
      </c>
      <c r="C27" s="66"/>
      <c r="D27" s="66"/>
      <c r="E27" s="66"/>
      <c r="F27" s="66"/>
      <c r="G27" s="66"/>
      <c r="H27" s="67" t="s">
        <v>91</v>
      </c>
      <c r="I27" s="67"/>
      <c r="J27" s="68" t="s">
        <v>92</v>
      </c>
      <c r="K27" s="69"/>
      <c r="L27" s="68" t="s">
        <v>93</v>
      </c>
      <c r="M27" s="69"/>
      <c r="N27" s="67" t="s">
        <v>94</v>
      </c>
      <c r="O27" s="67"/>
      <c r="T27" s="29">
        <f>MAX('総コレステロールテストシート'!T29,LDLテストシート!T29)</f>
        <v>0</v>
      </c>
      <c r="U27" t="s">
        <v>75</v>
      </c>
    </row>
    <row r="28" spans="2:15" ht="27" customHeight="1">
      <c r="B28" s="63" t="s">
        <v>56</v>
      </c>
      <c r="C28" s="64"/>
      <c r="D28" s="64"/>
      <c r="E28" s="64"/>
      <c r="F28" s="64"/>
      <c r="G28" s="64"/>
      <c r="H28" s="70">
        <v>4</v>
      </c>
      <c r="I28" s="70"/>
      <c r="J28" s="70">
        <v>3</v>
      </c>
      <c r="K28" s="70"/>
      <c r="L28" s="70">
        <v>2</v>
      </c>
      <c r="M28" s="70"/>
      <c r="N28" s="70">
        <v>1</v>
      </c>
      <c r="O28" s="70"/>
    </row>
    <row r="29" spans="2:15" ht="20.25" customHeight="1" hidden="1">
      <c r="B29" s="2"/>
      <c r="C29" s="2"/>
      <c r="D29" s="2"/>
      <c r="E29" s="2"/>
      <c r="F29" s="2"/>
      <c r="G29" s="2">
        <f>H28*H29+J28*J29+L28*L29+N28*N29</f>
        <v>0</v>
      </c>
      <c r="H29" s="71" t="b">
        <v>0</v>
      </c>
      <c r="I29" s="71"/>
      <c r="J29" s="71" t="b">
        <v>0</v>
      </c>
      <c r="K29" s="71"/>
      <c r="L29" s="71" t="b">
        <v>0</v>
      </c>
      <c r="M29" s="71"/>
      <c r="N29" s="71" t="b">
        <v>0</v>
      </c>
      <c r="O29" s="71"/>
    </row>
    <row r="30" spans="2:27" ht="27" customHeight="1">
      <c r="B30" s="63" t="s">
        <v>57</v>
      </c>
      <c r="C30" s="64"/>
      <c r="D30" s="64"/>
      <c r="E30" s="64"/>
      <c r="F30" s="64"/>
      <c r="G30" s="64"/>
      <c r="H30" s="70">
        <v>4</v>
      </c>
      <c r="I30" s="70"/>
      <c r="J30" s="70">
        <v>3</v>
      </c>
      <c r="K30" s="70"/>
      <c r="L30" s="70">
        <v>2</v>
      </c>
      <c r="M30" s="70"/>
      <c r="N30" s="70">
        <v>1</v>
      </c>
      <c r="O30" s="70"/>
      <c r="P30" s="14"/>
      <c r="Q30" s="14"/>
      <c r="R30" s="14"/>
      <c r="S30" s="14"/>
      <c r="T30" s="29">
        <f>H28*H29+J28*J29+L28*L29+N28*N29+H30*H31+J30*J31+L30*L31+N30*N31+H32*H33+J32*J33+L32*L33+N32*N33</f>
        <v>0</v>
      </c>
      <c r="U30" s="21" t="s">
        <v>39</v>
      </c>
      <c r="V30" s="14"/>
      <c r="W30" s="14"/>
      <c r="X30" s="14"/>
      <c r="Y30" s="14"/>
      <c r="Z30" s="14"/>
      <c r="AA30" s="14"/>
    </row>
    <row r="31" spans="2:27" ht="20.25" customHeight="1" hidden="1">
      <c r="B31" s="2"/>
      <c r="C31" s="2"/>
      <c r="D31" s="2"/>
      <c r="E31" s="2"/>
      <c r="F31" s="2"/>
      <c r="G31" s="2">
        <f>H30*H31+J30*J31+L30*L31+N30*N31</f>
        <v>0</v>
      </c>
      <c r="H31" s="71" t="b">
        <v>0</v>
      </c>
      <c r="I31" s="71"/>
      <c r="J31" s="71" t="b">
        <v>0</v>
      </c>
      <c r="K31" s="71"/>
      <c r="L31" s="71" t="b">
        <v>0</v>
      </c>
      <c r="M31" s="71"/>
      <c r="N31" s="71" t="b">
        <v>0</v>
      </c>
      <c r="O31" s="71"/>
      <c r="P31" s="14"/>
      <c r="Q31" s="14"/>
      <c r="R31" s="14"/>
      <c r="S31" s="14"/>
      <c r="T31" s="14"/>
      <c r="U31" s="14"/>
      <c r="V31" s="14"/>
      <c r="W31" s="14"/>
      <c r="X31" s="14"/>
      <c r="Y31" s="14"/>
      <c r="Z31" s="14"/>
      <c r="AA31" s="14"/>
    </row>
    <row r="32" spans="2:27" ht="27" customHeight="1">
      <c r="B32" s="63" t="s">
        <v>58</v>
      </c>
      <c r="C32" s="64"/>
      <c r="D32" s="64"/>
      <c r="E32" s="64"/>
      <c r="F32" s="64"/>
      <c r="G32" s="64"/>
      <c r="H32" s="70">
        <v>4</v>
      </c>
      <c r="I32" s="70"/>
      <c r="J32" s="70">
        <v>3</v>
      </c>
      <c r="K32" s="70"/>
      <c r="L32" s="70">
        <v>2</v>
      </c>
      <c r="M32" s="70"/>
      <c r="N32" s="70">
        <v>1</v>
      </c>
      <c r="O32" s="70"/>
      <c r="P32" s="14"/>
      <c r="Q32" s="14"/>
      <c r="R32" s="14"/>
      <c r="S32" s="14"/>
      <c r="U32" s="14"/>
      <c r="V32" s="14"/>
      <c r="W32" s="14"/>
      <c r="X32" s="14"/>
      <c r="Y32" s="14"/>
      <c r="Z32" s="14"/>
      <c r="AA32" s="14"/>
    </row>
    <row r="33" spans="7:27" ht="12" customHeight="1" hidden="1">
      <c r="G33" s="2">
        <f>H32*H33+J32*J33+L32*L33+N32*N33</f>
        <v>0</v>
      </c>
      <c r="H33" s="71" t="b">
        <v>0</v>
      </c>
      <c r="I33" s="71"/>
      <c r="J33" s="71" t="b">
        <v>0</v>
      </c>
      <c r="K33" s="71"/>
      <c r="L33" s="71" t="b">
        <v>0</v>
      </c>
      <c r="M33" s="71"/>
      <c r="N33" s="71" t="b">
        <v>0</v>
      </c>
      <c r="O33" s="71"/>
      <c r="P33" s="14"/>
      <c r="Q33" s="14"/>
      <c r="R33" s="14"/>
      <c r="S33" s="14"/>
      <c r="T33" s="14"/>
      <c r="U33" s="14"/>
      <c r="V33" s="14"/>
      <c r="W33" s="14"/>
      <c r="X33" s="14"/>
      <c r="Y33" s="14"/>
      <c r="Z33" s="14"/>
      <c r="AA33" s="14"/>
    </row>
    <row r="35" spans="2:15" ht="24" customHeight="1">
      <c r="B35" s="65" t="s">
        <v>55</v>
      </c>
      <c r="C35" s="66"/>
      <c r="D35" s="66"/>
      <c r="E35" s="66"/>
      <c r="F35" s="66"/>
      <c r="G35" s="66"/>
      <c r="H35" s="67" t="s">
        <v>91</v>
      </c>
      <c r="I35" s="67"/>
      <c r="J35" s="68" t="s">
        <v>92</v>
      </c>
      <c r="K35" s="69"/>
      <c r="L35" s="68" t="s">
        <v>93</v>
      </c>
      <c r="M35" s="69"/>
      <c r="N35" s="67" t="s">
        <v>94</v>
      </c>
      <c r="O35" s="67"/>
    </row>
    <row r="36" spans="2:15" ht="27" customHeight="1">
      <c r="B36" s="63" t="s">
        <v>59</v>
      </c>
      <c r="C36" s="64"/>
      <c r="D36" s="64"/>
      <c r="E36" s="64"/>
      <c r="F36" s="64"/>
      <c r="G36" s="64"/>
      <c r="H36" s="70">
        <v>4</v>
      </c>
      <c r="I36" s="70"/>
      <c r="J36" s="70">
        <v>3</v>
      </c>
      <c r="K36" s="70"/>
      <c r="L36" s="70">
        <v>2</v>
      </c>
      <c r="M36" s="70"/>
      <c r="N36" s="70">
        <v>1</v>
      </c>
      <c r="O36" s="70"/>
    </row>
    <row r="37" spans="2:15" ht="20.25" customHeight="1" hidden="1">
      <c r="B37" s="2"/>
      <c r="C37" s="2"/>
      <c r="D37" s="2"/>
      <c r="E37" s="2"/>
      <c r="F37" s="2"/>
      <c r="G37" s="2">
        <f>H36*H37+J36*J37+L36*L37+N36*N37</f>
        <v>0</v>
      </c>
      <c r="H37" s="71" t="b">
        <v>0</v>
      </c>
      <c r="I37" s="71"/>
      <c r="J37" s="71" t="b">
        <v>0</v>
      </c>
      <c r="K37" s="71"/>
      <c r="L37" s="71" t="b">
        <v>0</v>
      </c>
      <c r="M37" s="71"/>
      <c r="N37" s="71" t="b">
        <v>0</v>
      </c>
      <c r="O37" s="71"/>
    </row>
    <row r="38" spans="2:27" ht="27" customHeight="1">
      <c r="B38" s="63" t="s">
        <v>60</v>
      </c>
      <c r="C38" s="64"/>
      <c r="D38" s="64"/>
      <c r="E38" s="64"/>
      <c r="F38" s="64"/>
      <c r="G38" s="64"/>
      <c r="H38" s="70">
        <v>4</v>
      </c>
      <c r="I38" s="70"/>
      <c r="J38" s="70">
        <v>3</v>
      </c>
      <c r="K38" s="70"/>
      <c r="L38" s="70">
        <v>2</v>
      </c>
      <c r="M38" s="70"/>
      <c r="N38" s="70">
        <v>1</v>
      </c>
      <c r="O38" s="70"/>
      <c r="P38" s="14"/>
      <c r="Q38" s="14"/>
      <c r="R38" s="14"/>
      <c r="S38" s="14"/>
      <c r="T38" s="29">
        <f>H36*H37+J36*J37+L36*L37+N36*N37+H38*H39+J38*J39+L38*L39+N38*N39+H40*H41+J40*J41+L40*L41+N40*N41</f>
        <v>0</v>
      </c>
      <c r="U38" s="21" t="s">
        <v>39</v>
      </c>
      <c r="V38" s="14"/>
      <c r="W38" s="14"/>
      <c r="X38" s="14"/>
      <c r="Y38" s="14"/>
      <c r="Z38" s="14"/>
      <c r="AA38" s="14"/>
    </row>
    <row r="39" spans="2:27" ht="20.25" customHeight="1" hidden="1">
      <c r="B39" s="2"/>
      <c r="C39" s="2"/>
      <c r="D39" s="2"/>
      <c r="E39" s="2"/>
      <c r="F39" s="2"/>
      <c r="G39" s="2">
        <f>H38*H39+J38*J39+L38*L39+N38*N39</f>
        <v>0</v>
      </c>
      <c r="H39" s="71" t="b">
        <v>0</v>
      </c>
      <c r="I39" s="71"/>
      <c r="J39" s="71" t="b">
        <v>0</v>
      </c>
      <c r="K39" s="71"/>
      <c r="L39" s="71" t="b">
        <v>0</v>
      </c>
      <c r="M39" s="71"/>
      <c r="N39" s="71" t="b">
        <v>0</v>
      </c>
      <c r="O39" s="71"/>
      <c r="P39" s="14"/>
      <c r="Q39" s="14"/>
      <c r="R39" s="14"/>
      <c r="S39" s="14"/>
      <c r="T39" s="14"/>
      <c r="U39" s="14"/>
      <c r="V39" s="14"/>
      <c r="W39" s="14"/>
      <c r="X39" s="14"/>
      <c r="Y39" s="14"/>
      <c r="Z39" s="14"/>
      <c r="AA39" s="14"/>
    </row>
    <row r="40" spans="2:27" ht="27" customHeight="1">
      <c r="B40" s="63" t="s">
        <v>61</v>
      </c>
      <c r="C40" s="64"/>
      <c r="D40" s="64"/>
      <c r="E40" s="64"/>
      <c r="F40" s="64"/>
      <c r="G40" s="64"/>
      <c r="H40" s="70">
        <v>4</v>
      </c>
      <c r="I40" s="70"/>
      <c r="J40" s="70">
        <v>3</v>
      </c>
      <c r="K40" s="70"/>
      <c r="L40" s="70">
        <v>2</v>
      </c>
      <c r="M40" s="70"/>
      <c r="N40" s="70">
        <v>1</v>
      </c>
      <c r="O40" s="70"/>
      <c r="P40" s="14"/>
      <c r="Q40" s="14"/>
      <c r="R40" s="14"/>
      <c r="S40" s="14"/>
      <c r="U40" s="14"/>
      <c r="V40" s="14"/>
      <c r="W40" s="14"/>
      <c r="X40" s="14"/>
      <c r="Y40" s="14"/>
      <c r="Z40" s="14"/>
      <c r="AA40" s="14"/>
    </row>
    <row r="41" spans="7:27" ht="20.25" customHeight="1" hidden="1">
      <c r="G41" s="2">
        <f>H40*H41+J40*J41+L40*L41+N40*N41</f>
        <v>0</v>
      </c>
      <c r="H41" s="71" t="b">
        <v>0</v>
      </c>
      <c r="I41" s="71"/>
      <c r="J41" s="71" t="b">
        <v>0</v>
      </c>
      <c r="K41" s="71"/>
      <c r="L41" s="71" t="b">
        <v>0</v>
      </c>
      <c r="M41" s="71"/>
      <c r="N41" s="71" t="b">
        <v>0</v>
      </c>
      <c r="O41" s="71"/>
      <c r="P41" s="14"/>
      <c r="Q41" s="14"/>
      <c r="R41" s="14"/>
      <c r="S41" s="14"/>
      <c r="T41" s="14"/>
      <c r="U41" s="14"/>
      <c r="V41" s="14"/>
      <c r="W41" s="14"/>
      <c r="X41" s="14"/>
      <c r="Y41" s="14"/>
      <c r="Z41" s="14"/>
      <c r="AA41" s="14"/>
    </row>
    <row r="44" ht="13.5">
      <c r="A44" t="s">
        <v>80</v>
      </c>
    </row>
    <row r="45" spans="1:18" ht="21.75" customHeight="1">
      <c r="A45" s="9">
        <v>12</v>
      </c>
      <c r="B45" s="10">
        <f aca="true" t="shared" si="0" ref="B45:B54">IF(AND($T$38=$A45,$T$30=$B$55),"●","")</f>
      </c>
      <c r="C45" s="11">
        <f aca="true" t="shared" si="1" ref="C45:C54">IF(AND($T$38=$A45,$T$30=$C$55),"●","")</f>
      </c>
      <c r="D45" s="11">
        <f aca="true" t="shared" si="2" ref="D45:D54">IF(AND($T$38=$A45,$T$30=$D$55),"●","")</f>
      </c>
      <c r="E45" s="11">
        <f aca="true" t="shared" si="3" ref="E45:E54">IF(AND($T$38=$A45,$T$30=$E$55),"●","")</f>
      </c>
      <c r="F45" s="11">
        <f aca="true" t="shared" si="4" ref="F45:F54">IF(AND($T$38=$A45,$T$30=$F$55),"●","")</f>
      </c>
      <c r="G45" s="11">
        <f aca="true" t="shared" si="5" ref="G45:G54">IF(AND($T$38=$A45,$T$30=$G$55),"●","")</f>
      </c>
      <c r="H45" s="11">
        <f aca="true" t="shared" si="6" ref="H45:H54">IF(AND($T$38=$A45,$T$30=$H$55),"●","")</f>
      </c>
      <c r="I45" s="11">
        <f aca="true" t="shared" si="7" ref="I45:I54">IF(AND($T$38=$A45,$T$30=$I$55),"●","")</f>
      </c>
      <c r="J45" s="11">
        <f aca="true" t="shared" si="8" ref="J45:J54">IF(AND($T$38=$A45,$T$30=$J$55),"●","")</f>
      </c>
      <c r="K45" s="12">
        <f aca="true" t="shared" si="9" ref="K45:K54">IF(AND($T$38=$A45,$T$30=$K$55),"●","")</f>
      </c>
      <c r="M45" t="s">
        <v>82</v>
      </c>
      <c r="R45" s="6"/>
    </row>
    <row r="46" spans="1:18" ht="21.75" customHeight="1">
      <c r="A46" s="9">
        <v>11</v>
      </c>
      <c r="B46" s="15">
        <f t="shared" si="0"/>
      </c>
      <c r="C46" s="16">
        <f t="shared" si="1"/>
      </c>
      <c r="D46" s="16">
        <f t="shared" si="2"/>
      </c>
      <c r="E46" s="16">
        <f t="shared" si="3"/>
      </c>
      <c r="F46" s="16">
        <f t="shared" si="4"/>
      </c>
      <c r="G46" s="16">
        <f t="shared" si="5"/>
      </c>
      <c r="H46" s="16">
        <f t="shared" si="6"/>
      </c>
      <c r="I46" s="16">
        <f t="shared" si="7"/>
      </c>
      <c r="J46" s="16">
        <f t="shared" si="8"/>
      </c>
      <c r="K46" s="9">
        <f t="shared" si="9"/>
      </c>
      <c r="M46" t="s">
        <v>83</v>
      </c>
      <c r="R46" s="26"/>
    </row>
    <row r="47" spans="1:18" ht="21.75" customHeight="1">
      <c r="A47" s="9">
        <v>10</v>
      </c>
      <c r="B47" s="15">
        <f t="shared" si="0"/>
      </c>
      <c r="C47" s="16">
        <f t="shared" si="1"/>
      </c>
      <c r="D47" s="16">
        <f t="shared" si="2"/>
      </c>
      <c r="E47" s="16">
        <f t="shared" si="3"/>
      </c>
      <c r="F47" s="16">
        <f t="shared" si="4"/>
      </c>
      <c r="G47" s="16">
        <f t="shared" si="5"/>
      </c>
      <c r="H47" s="16">
        <f t="shared" si="6"/>
      </c>
      <c r="I47" s="16">
        <f t="shared" si="7"/>
      </c>
      <c r="J47" s="16">
        <f t="shared" si="8"/>
      </c>
      <c r="K47" s="9">
        <f t="shared" si="9"/>
      </c>
      <c r="M47" t="s">
        <v>84</v>
      </c>
      <c r="R47" s="25"/>
    </row>
    <row r="48" spans="1:18" ht="21.75" customHeight="1">
      <c r="A48" s="9">
        <v>9</v>
      </c>
      <c r="B48" s="15">
        <f t="shared" si="0"/>
      </c>
      <c r="C48" s="16">
        <f t="shared" si="1"/>
      </c>
      <c r="D48" s="16">
        <f t="shared" si="2"/>
      </c>
      <c r="E48" s="16">
        <f t="shared" si="3"/>
      </c>
      <c r="F48" s="16">
        <f t="shared" si="4"/>
      </c>
      <c r="G48" s="16">
        <f t="shared" si="5"/>
      </c>
      <c r="H48" s="16">
        <f t="shared" si="6"/>
      </c>
      <c r="I48" s="16">
        <f t="shared" si="7"/>
      </c>
      <c r="J48" s="16">
        <f t="shared" si="8"/>
      </c>
      <c r="K48" s="9">
        <f t="shared" si="9"/>
      </c>
      <c r="M48" t="s">
        <v>85</v>
      </c>
      <c r="R48" s="24"/>
    </row>
    <row r="49" spans="1:11" ht="21.75" customHeight="1">
      <c r="A49" s="9">
        <v>8</v>
      </c>
      <c r="B49" s="15">
        <f t="shared" si="0"/>
      </c>
      <c r="C49" s="16">
        <f t="shared" si="1"/>
      </c>
      <c r="D49" s="16">
        <f t="shared" si="2"/>
      </c>
      <c r="E49" s="16">
        <f t="shared" si="3"/>
      </c>
      <c r="F49" s="16">
        <f t="shared" si="4"/>
      </c>
      <c r="G49" s="16">
        <f t="shared" si="5"/>
      </c>
      <c r="H49" s="16">
        <f t="shared" si="6"/>
      </c>
      <c r="I49" s="16">
        <f t="shared" si="7"/>
      </c>
      <c r="J49" s="16">
        <f t="shared" si="8"/>
      </c>
      <c r="K49" s="9">
        <f t="shared" si="9"/>
      </c>
    </row>
    <row r="50" spans="1:11" ht="21.75" customHeight="1">
      <c r="A50" s="9">
        <v>7</v>
      </c>
      <c r="B50" s="15">
        <f t="shared" si="0"/>
      </c>
      <c r="C50" s="16">
        <f t="shared" si="1"/>
      </c>
      <c r="D50" s="16">
        <f t="shared" si="2"/>
      </c>
      <c r="E50" s="16">
        <f t="shared" si="3"/>
      </c>
      <c r="F50" s="16">
        <f t="shared" si="4"/>
      </c>
      <c r="G50" s="16">
        <f t="shared" si="5"/>
      </c>
      <c r="H50" s="16">
        <f t="shared" si="6"/>
      </c>
      <c r="I50" s="16">
        <f t="shared" si="7"/>
      </c>
      <c r="J50" s="16">
        <f t="shared" si="8"/>
      </c>
      <c r="K50" s="9">
        <f t="shared" si="9"/>
      </c>
    </row>
    <row r="51" spans="1:11" ht="21.75" customHeight="1">
      <c r="A51" s="9">
        <v>6</v>
      </c>
      <c r="B51" s="15">
        <f t="shared" si="0"/>
      </c>
      <c r="C51" s="16">
        <f t="shared" si="1"/>
      </c>
      <c r="D51" s="16">
        <f t="shared" si="2"/>
      </c>
      <c r="E51" s="16">
        <f t="shared" si="3"/>
      </c>
      <c r="F51" s="16">
        <f t="shared" si="4"/>
      </c>
      <c r="G51" s="16">
        <f t="shared" si="5"/>
      </c>
      <c r="H51" s="16">
        <f t="shared" si="6"/>
      </c>
      <c r="I51" s="16">
        <f t="shared" si="7"/>
      </c>
      <c r="J51" s="16">
        <f t="shared" si="8"/>
      </c>
      <c r="K51" s="9">
        <f t="shared" si="9"/>
      </c>
    </row>
    <row r="52" spans="1:11" ht="21.75" customHeight="1">
      <c r="A52" s="9">
        <v>5</v>
      </c>
      <c r="B52" s="15">
        <f t="shared" si="0"/>
      </c>
      <c r="C52" s="16">
        <f t="shared" si="1"/>
      </c>
      <c r="D52" s="16">
        <f t="shared" si="2"/>
      </c>
      <c r="E52" s="16">
        <f t="shared" si="3"/>
      </c>
      <c r="F52" s="16">
        <f t="shared" si="4"/>
      </c>
      <c r="G52" s="16">
        <f t="shared" si="5"/>
      </c>
      <c r="H52" s="16">
        <f t="shared" si="6"/>
      </c>
      <c r="I52" s="16">
        <f t="shared" si="7"/>
      </c>
      <c r="J52" s="16">
        <f t="shared" si="8"/>
      </c>
      <c r="K52" s="9">
        <f t="shared" si="9"/>
      </c>
    </row>
    <row r="53" spans="1:11" ht="21.75" customHeight="1">
      <c r="A53" s="9">
        <v>4</v>
      </c>
      <c r="B53" s="15">
        <f t="shared" si="0"/>
      </c>
      <c r="C53" s="16">
        <f t="shared" si="1"/>
      </c>
      <c r="D53" s="16">
        <f t="shared" si="2"/>
      </c>
      <c r="E53" s="16">
        <f t="shared" si="3"/>
      </c>
      <c r="F53" s="16">
        <f t="shared" si="4"/>
      </c>
      <c r="G53" s="16">
        <f t="shared" si="5"/>
      </c>
      <c r="H53" s="16">
        <f t="shared" si="6"/>
      </c>
      <c r="I53" s="16">
        <f t="shared" si="7"/>
      </c>
      <c r="J53" s="16">
        <f t="shared" si="8"/>
      </c>
      <c r="K53" s="9">
        <f t="shared" si="9"/>
      </c>
    </row>
    <row r="54" spans="1:11" ht="21.75" customHeight="1">
      <c r="A54" s="9">
        <v>3</v>
      </c>
      <c r="B54" s="17">
        <f t="shared" si="0"/>
      </c>
      <c r="C54" s="18">
        <f t="shared" si="1"/>
      </c>
      <c r="D54" s="18">
        <f t="shared" si="2"/>
      </c>
      <c r="E54" s="18">
        <f t="shared" si="3"/>
      </c>
      <c r="F54" s="18">
        <f t="shared" si="4"/>
      </c>
      <c r="G54" s="18">
        <f t="shared" si="5"/>
      </c>
      <c r="H54" s="18">
        <f t="shared" si="6"/>
      </c>
      <c r="I54" s="18">
        <f t="shared" si="7"/>
      </c>
      <c r="J54" s="18">
        <f t="shared" si="8"/>
      </c>
      <c r="K54" s="19">
        <f t="shared" si="9"/>
      </c>
    </row>
    <row r="55" spans="2:11" ht="21.75" customHeight="1">
      <c r="B55" s="11">
        <v>3</v>
      </c>
      <c r="C55" s="11">
        <v>4</v>
      </c>
      <c r="D55" s="11">
        <v>5</v>
      </c>
      <c r="E55" s="11">
        <v>6</v>
      </c>
      <c r="F55" s="11">
        <v>7</v>
      </c>
      <c r="G55" s="11">
        <v>8</v>
      </c>
      <c r="H55" s="11">
        <v>9</v>
      </c>
      <c r="I55" s="11">
        <v>10</v>
      </c>
      <c r="J55" s="11">
        <v>11</v>
      </c>
      <c r="K55" s="11">
        <v>12</v>
      </c>
    </row>
    <row r="56" ht="13.5">
      <c r="B56" t="s">
        <v>81</v>
      </c>
    </row>
  </sheetData>
  <sheetProtection sheet="1" objects="1" scenarios="1"/>
  <mergeCells count="96">
    <mergeCell ref="N40:O40"/>
    <mergeCell ref="H41:I41"/>
    <mergeCell ref="J41:K41"/>
    <mergeCell ref="L41:M41"/>
    <mergeCell ref="N41:O41"/>
    <mergeCell ref="B40:G40"/>
    <mergeCell ref="H40:I40"/>
    <mergeCell ref="J40:K40"/>
    <mergeCell ref="L40:M40"/>
    <mergeCell ref="N38:O38"/>
    <mergeCell ref="H39:I39"/>
    <mergeCell ref="J39:K39"/>
    <mergeCell ref="L39:M39"/>
    <mergeCell ref="N39:O39"/>
    <mergeCell ref="B38:G38"/>
    <mergeCell ref="H38:I38"/>
    <mergeCell ref="J38:K38"/>
    <mergeCell ref="L38:M38"/>
    <mergeCell ref="H37:I37"/>
    <mergeCell ref="J37:K37"/>
    <mergeCell ref="L37:M37"/>
    <mergeCell ref="N37:O37"/>
    <mergeCell ref="N30:O30"/>
    <mergeCell ref="H31:I31"/>
    <mergeCell ref="J31:K31"/>
    <mergeCell ref="L31:M31"/>
    <mergeCell ref="N31:O31"/>
    <mergeCell ref="H30:I30"/>
    <mergeCell ref="J30:K30"/>
    <mergeCell ref="L30:M30"/>
    <mergeCell ref="H29:I29"/>
    <mergeCell ref="J28:K28"/>
    <mergeCell ref="L28:M28"/>
    <mergeCell ref="N28:O28"/>
    <mergeCell ref="J29:K29"/>
    <mergeCell ref="L29:M29"/>
    <mergeCell ref="N29:O29"/>
    <mergeCell ref="H28:I28"/>
    <mergeCell ref="N32:O32"/>
    <mergeCell ref="H33:I33"/>
    <mergeCell ref="J33:K33"/>
    <mergeCell ref="L33:M33"/>
    <mergeCell ref="N33:O33"/>
    <mergeCell ref="H32:I32"/>
    <mergeCell ref="J32:K32"/>
    <mergeCell ref="L32:M32"/>
    <mergeCell ref="N35:O35"/>
    <mergeCell ref="B36:G36"/>
    <mergeCell ref="H36:I36"/>
    <mergeCell ref="J36:K36"/>
    <mergeCell ref="L36:M36"/>
    <mergeCell ref="N36:O36"/>
    <mergeCell ref="B35:G35"/>
    <mergeCell ref="H35:I35"/>
    <mergeCell ref="J35:K35"/>
    <mergeCell ref="L35:M35"/>
    <mergeCell ref="H27:I27"/>
    <mergeCell ref="J27:K27"/>
    <mergeCell ref="N27:O27"/>
    <mergeCell ref="L27:M27"/>
    <mergeCell ref="B28:G28"/>
    <mergeCell ref="B30:G30"/>
    <mergeCell ref="B32:G32"/>
    <mergeCell ref="B27:G27"/>
    <mergeCell ref="N8:O8"/>
    <mergeCell ref="B11:G11"/>
    <mergeCell ref="H11:I11"/>
    <mergeCell ref="J11:K11"/>
    <mergeCell ref="L11:M11"/>
    <mergeCell ref="N11:O11"/>
    <mergeCell ref="B8:G8"/>
    <mergeCell ref="H8:I8"/>
    <mergeCell ref="J8:K8"/>
    <mergeCell ref="L8:M8"/>
    <mergeCell ref="H12:I12"/>
    <mergeCell ref="J12:K12"/>
    <mergeCell ref="L12:M12"/>
    <mergeCell ref="N12:O12"/>
    <mergeCell ref="B13:G13"/>
    <mergeCell ref="H13:I13"/>
    <mergeCell ref="J13:K13"/>
    <mergeCell ref="L13:M13"/>
    <mergeCell ref="N13:O13"/>
    <mergeCell ref="H14:I14"/>
    <mergeCell ref="J14:K14"/>
    <mergeCell ref="L14:M14"/>
    <mergeCell ref="N14:O14"/>
    <mergeCell ref="N9:O9"/>
    <mergeCell ref="H10:I10"/>
    <mergeCell ref="J10:K10"/>
    <mergeCell ref="L10:M10"/>
    <mergeCell ref="N10:O10"/>
    <mergeCell ref="B9:G9"/>
    <mergeCell ref="H9:I9"/>
    <mergeCell ref="J9:K9"/>
    <mergeCell ref="L9:M9"/>
  </mergeCells>
  <printOptions/>
  <pageMargins left="0.5905511811023623" right="0.25" top="0.7874015748031497" bottom="0.5905511811023623" header="0.5118110236220472" footer="0.5118110236220472"/>
  <pageSetup horizontalDpi="300" verticalDpi="300" orientation="portrait" paperSize="9" scale="85" r:id="rId2"/>
  <headerFooter alignWithMargins="0">
    <oddHeader>&amp;C&amp;A</oddHeader>
  </headerFooter>
  <rowBreaks count="1" manualBreakCount="1">
    <brk id="57" max="23" man="1"/>
  </rowBreaks>
  <drawing r:id="rId1"/>
</worksheet>
</file>

<file path=xl/worksheets/sheet5.xml><?xml version="1.0" encoding="utf-8"?>
<worksheet xmlns="http://schemas.openxmlformats.org/spreadsheetml/2006/main" xmlns:r="http://schemas.openxmlformats.org/officeDocument/2006/relationships">
  <dimension ref="A1:T22"/>
  <sheetViews>
    <sheetView workbookViewId="0" topLeftCell="A1">
      <selection activeCell="M31" sqref="M31"/>
    </sheetView>
  </sheetViews>
  <sheetFormatPr defaultColWidth="9.00390625" defaultRowHeight="13.5"/>
  <cols>
    <col min="1" max="1" width="5.00390625" style="35" customWidth="1"/>
    <col min="2" max="2" width="6.75390625" style="35" customWidth="1"/>
    <col min="3" max="3" width="13.125" style="35" customWidth="1"/>
    <col min="4" max="12" width="3.625" style="35" customWidth="1"/>
    <col min="13" max="13" width="11.25390625" style="35" customWidth="1"/>
    <col min="14" max="16384" width="9.00390625" style="35" customWidth="1"/>
  </cols>
  <sheetData>
    <row r="1" spans="4:9" ht="14.25">
      <c r="D1" s="38" t="s">
        <v>97</v>
      </c>
      <c r="E1" s="38"/>
      <c r="F1" s="38"/>
      <c r="G1" s="38"/>
      <c r="H1" s="38"/>
      <c r="I1" s="38"/>
    </row>
    <row r="2" ht="13.5">
      <c r="A2" s="37" t="s">
        <v>111</v>
      </c>
    </row>
    <row r="3" spans="4:20" ht="13.5">
      <c r="D3" s="36"/>
      <c r="T3" s="61"/>
    </row>
    <row r="4" ht="14.25" thickBot="1"/>
    <row r="5" spans="3:14" ht="14.25" thickBot="1">
      <c r="C5" s="36" t="s">
        <v>73</v>
      </c>
      <c r="M5" s="40" t="str">
        <f>IF(N5=0,"45時間未満","")&amp;IF(N5=1,"45-80時間","")&amp;IF(N5=2,"80-100時間","")&amp;IF(N5=3,"100時間以上","")</f>
        <v>45時間未満</v>
      </c>
      <c r="N5" s="42">
        <f>'うつ病テストシート'!T5</f>
        <v>0</v>
      </c>
    </row>
    <row r="6" spans="3:18" ht="14.25" thickBot="1">
      <c r="C6" s="35" t="s">
        <v>112</v>
      </c>
      <c r="M6" s="57">
        <f>MAX('総コレステロールテストシート'!T12,LDLテストシート!T12)</f>
        <v>0.00034972070867000937</v>
      </c>
      <c r="N6" s="35" t="s">
        <v>105</v>
      </c>
      <c r="R6" s="39"/>
    </row>
    <row r="7" spans="3:18" ht="14.25" thickBot="1">
      <c r="C7" s="35" t="s">
        <v>113</v>
      </c>
      <c r="M7" s="57">
        <f>MAX('総コレステロールテストシート'!T13,'総合評価'!T13)</f>
        <v>5.696617177974872E-07</v>
      </c>
      <c r="N7" s="35" t="s">
        <v>105</v>
      </c>
      <c r="R7" s="39"/>
    </row>
    <row r="8" spans="3:14" ht="14.25" thickBot="1">
      <c r="C8" s="35" t="s">
        <v>106</v>
      </c>
      <c r="M8" s="57">
        <f>'うつ病テストシート'!T22</f>
        <v>0.48999999999999994</v>
      </c>
      <c r="N8" s="35" t="s">
        <v>105</v>
      </c>
    </row>
    <row r="10" ht="17.25" customHeight="1">
      <c r="D10" s="34" t="s">
        <v>98</v>
      </c>
    </row>
    <row r="11" spans="2:14" ht="81.75" customHeight="1">
      <c r="B11" s="77" t="s">
        <v>119</v>
      </c>
      <c r="C11" s="85"/>
      <c r="D11" s="85"/>
      <c r="E11" s="85"/>
      <c r="F11" s="85"/>
      <c r="G11" s="85"/>
      <c r="H11" s="85"/>
      <c r="I11" s="85"/>
      <c r="J11" s="85"/>
      <c r="K11" s="85"/>
      <c r="L11" s="85"/>
      <c r="M11" s="85"/>
      <c r="N11" s="85"/>
    </row>
    <row r="12" ht="14.25" thickBot="1"/>
    <row r="13" spans="2:15" ht="30" customHeight="1">
      <c r="B13" s="79" t="s">
        <v>116</v>
      </c>
      <c r="C13" s="59" t="s">
        <v>99</v>
      </c>
      <c r="D13" s="44">
        <f>IF(AND($N$5=3,$M$6&lt;2.5),"○","")</f>
      </c>
      <c r="E13" s="45">
        <f>IF(AND($N$5=3,$M$7&lt;2.5),"△","")</f>
      </c>
      <c r="F13" s="46">
        <f>IF(AND($N$5=3,$M$8&lt;2.5),"□","")</f>
      </c>
      <c r="G13" s="47">
        <f>IF(AND($N$5=3,$M$6&gt;=2.5,$M$6&lt;5),"○","")</f>
      </c>
      <c r="H13" s="48">
        <f>IF(AND($N$5=3,$M$7&gt;=2.5,$M$7&lt;5),"△","")</f>
      </c>
      <c r="I13" s="49">
        <f>IF(AND($N$5=3,$M$8&gt;=2.5,$M$8&lt;5),"□","")</f>
      </c>
      <c r="J13" s="47">
        <f>IF(AND($N$5=3,$M$6&gt;=5),"○","")</f>
      </c>
      <c r="K13" s="48">
        <f>IF(AND($N$5=3,$M$7&gt;=5),"△","")</f>
      </c>
      <c r="L13" s="49">
        <f>IF(AND($N$5=3,$M$8&gt;=5),"□","")</f>
      </c>
      <c r="N13" s="88" t="s">
        <v>110</v>
      </c>
      <c r="O13" s="89"/>
    </row>
    <row r="14" spans="2:15" ht="30" customHeight="1" thickBot="1">
      <c r="B14" s="80"/>
      <c r="C14" s="60" t="s">
        <v>108</v>
      </c>
      <c r="D14" s="50">
        <f>IF(AND($N$5=2,$M$6&lt;2.5),"○","")</f>
      </c>
      <c r="E14" s="51">
        <f>IF(AND($N$5=2,$M$7&lt;2.5),"△","")</f>
      </c>
      <c r="F14" s="52">
        <f>IF(AND($N$5=2,$M$8&lt;2.5),"□","")</f>
      </c>
      <c r="G14" s="44">
        <f>IF(AND($N$5=2,$M$6&gt;=2.5,$M$6&lt;5),"○","")</f>
      </c>
      <c r="H14" s="45">
        <f>IF(AND($N$5=2,$M$7&gt;=2.5,$M$7&lt;5),"△","")</f>
      </c>
      <c r="I14" s="46">
        <f>IF(AND($N$5=2,$M$8&gt;=2.5,$M$8&lt;5),"□","")</f>
      </c>
      <c r="J14" s="47">
        <f>IF(AND($N$5=2,$M$6&gt;=5),"○","")</f>
      </c>
      <c r="K14" s="48">
        <f>IF(AND($N$5=2,$M$7&gt;=5),"△","")</f>
      </c>
      <c r="L14" s="49">
        <f>IF(AND($N$5=2,$M$8&gt;=5),"□","")</f>
      </c>
      <c r="N14" s="90"/>
      <c r="O14" s="91"/>
    </row>
    <row r="15" spans="2:12" ht="30" customHeight="1">
      <c r="B15" s="80"/>
      <c r="C15" s="60" t="s">
        <v>107</v>
      </c>
      <c r="D15" s="50">
        <f>IF(AND($N$5=1,$M$6&lt;2.5),"○","")</f>
      </c>
      <c r="E15" s="51">
        <f>IF(AND($N$5=1,$M$7&lt;2.5),"△","")</f>
      </c>
      <c r="F15" s="52">
        <f>IF(AND($N$5=1,$M$8&lt;2.5),"□","")</f>
      </c>
      <c r="G15" s="50">
        <f>IF(AND($N$5=1,$M$6&gt;=2.5,$M$6&lt;5),"○","")</f>
      </c>
      <c r="H15" s="51">
        <f>IF(AND($N$5=1,$M$7&gt;=2.5,$M$7&lt;5),"△","")</f>
      </c>
      <c r="I15" s="52">
        <f>IF(AND($N$5=1,$M$8&gt;=2.5,$M$8&lt;5),"□","")</f>
      </c>
      <c r="J15" s="44">
        <f>IF(AND($N$5=1,$M$6&gt;=5),"○","")</f>
      </c>
      <c r="K15" s="45">
        <f>IF(AND($N$5=1,$M$7&gt;=5),"△","")</f>
      </c>
      <c r="L15" s="46">
        <f>IF(AND($N$5=1,$M$8&gt;=5),"□","")</f>
      </c>
    </row>
    <row r="16" spans="2:12" ht="30" customHeight="1">
      <c r="B16" s="81"/>
      <c r="C16" s="59" t="s">
        <v>100</v>
      </c>
      <c r="D16" s="53" t="str">
        <f>IF(AND($N$5=0,$M$6&lt;2.5),"○","")</f>
        <v>○</v>
      </c>
      <c r="E16" s="54" t="str">
        <f>IF(AND($N$5=0,$M$7&lt;2.5),"△","")</f>
        <v>△</v>
      </c>
      <c r="F16" s="55" t="str">
        <f>IF(AND($N$5=0,$M$8&lt;2.5),"□","")</f>
        <v>□</v>
      </c>
      <c r="G16" s="53">
        <f>IF(AND($N$5=0,$M$6&gt;=2.5,$M$6&lt;5),"○","")</f>
      </c>
      <c r="H16" s="54">
        <f>IF(AND($N$5=0,$M$7&gt;=2.5,$M$7&lt;5),"△","")</f>
      </c>
      <c r="I16" s="55">
        <f>IF(AND($N$5=0,$M$8&gt;=2.5,$M$8&lt;5),"□","")</f>
      </c>
      <c r="J16" s="53">
        <f>IF(AND($N$5=0,$M$6&gt;=5),"○","")</f>
      </c>
      <c r="K16" s="54">
        <f>IF(AND($N$5=0,$M$7&gt;=5),"△","")</f>
      </c>
      <c r="L16" s="55">
        <f>IF(AND($N$5=0,$M$8&gt;=5),"□","")</f>
      </c>
    </row>
    <row r="17" spans="2:12" ht="30" customHeight="1">
      <c r="B17" s="58"/>
      <c r="C17" s="56"/>
      <c r="D17" s="41"/>
      <c r="E17" s="41" t="s">
        <v>101</v>
      </c>
      <c r="F17" s="41"/>
      <c r="G17" s="41"/>
      <c r="H17" s="41" t="s">
        <v>104</v>
      </c>
      <c r="I17" s="41"/>
      <c r="J17" s="41"/>
      <c r="K17" s="41" t="s">
        <v>102</v>
      </c>
      <c r="L17" s="41"/>
    </row>
    <row r="18" spans="2:12" ht="40.5" customHeight="1">
      <c r="B18" s="86"/>
      <c r="C18" s="87"/>
      <c r="D18" s="82" t="s">
        <v>109</v>
      </c>
      <c r="E18" s="83"/>
      <c r="F18" s="83"/>
      <c r="G18" s="83"/>
      <c r="H18" s="83"/>
      <c r="I18" s="83"/>
      <c r="J18" s="83"/>
      <c r="K18" s="83"/>
      <c r="L18" s="84"/>
    </row>
    <row r="19" ht="13.5">
      <c r="C19" s="43"/>
    </row>
    <row r="20" spans="2:3" ht="13.5">
      <c r="B20" s="35" t="s">
        <v>117</v>
      </c>
      <c r="C20" s="43"/>
    </row>
    <row r="21" spans="2:3" ht="13.5">
      <c r="B21" s="35" t="s">
        <v>118</v>
      </c>
      <c r="C21" s="43"/>
    </row>
    <row r="22" spans="3:13" ht="27.75" customHeight="1">
      <c r="C22" s="77" t="s">
        <v>114</v>
      </c>
      <c r="D22" s="78"/>
      <c r="E22" s="78"/>
      <c r="F22" s="78"/>
      <c r="G22" s="78"/>
      <c r="H22" s="78"/>
      <c r="I22" s="78"/>
      <c r="J22" s="78"/>
      <c r="K22" s="78"/>
      <c r="L22" s="78"/>
      <c r="M22" s="78"/>
    </row>
  </sheetData>
  <sheetProtection sheet="1" objects="1" scenarios="1"/>
  <mergeCells count="6">
    <mergeCell ref="C22:M22"/>
    <mergeCell ref="B13:B16"/>
    <mergeCell ref="D18:L18"/>
    <mergeCell ref="B11:N11"/>
    <mergeCell ref="B18:C18"/>
    <mergeCell ref="N13:O14"/>
  </mergeCells>
  <printOptions/>
  <pageMargins left="0.75" right="0.75" top="1" bottom="1" header="0.512" footer="0.512"/>
  <pageSetup horizontalDpi="600" verticalDpi="600" orientation="portrait" paperSize="9"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産業医科大学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takaishi</dc:creator>
  <cp:keywords/>
  <dc:description/>
  <cp:lastModifiedBy>Norito Kawakami</cp:lastModifiedBy>
  <cp:lastPrinted>2007-08-17T02:20:02Z</cp:lastPrinted>
  <dcterms:created xsi:type="dcterms:W3CDTF">2006-12-26T04:18:34Z</dcterms:created>
  <dcterms:modified xsi:type="dcterms:W3CDTF">2008-07-15T15:31:50Z</dcterms:modified>
  <cp:category/>
  <cp:version/>
  <cp:contentType/>
  <cp:contentStatus/>
</cp:coreProperties>
</file>